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.гречук\Desktop\Новая папка (4)\"/>
    </mc:Choice>
  </mc:AlternateContent>
  <bookViews>
    <workbookView xWindow="0" yWindow="0" windowWidth="28800" windowHeight="12435"/>
  </bookViews>
  <sheets>
    <sheet name="Приложение №7_8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22" i="2" l="1"/>
  <c r="J22" i="2"/>
  <c r="G20" i="2"/>
  <c r="H20" i="2"/>
  <c r="M20" i="2"/>
  <c r="N20" i="2"/>
  <c r="F20" i="2"/>
  <c r="F31" i="2" l="1"/>
  <c r="F52" i="2" l="1"/>
  <c r="N52" i="2"/>
  <c r="M52" i="2"/>
  <c r="H52" i="2"/>
  <c r="G52" i="2"/>
  <c r="L11" i="2" l="1"/>
  <c r="N50" i="2" l="1"/>
  <c r="M50" i="2"/>
  <c r="N46" i="2"/>
  <c r="M46" i="2"/>
  <c r="N41" i="2"/>
  <c r="M41" i="2"/>
  <c r="N38" i="2"/>
  <c r="M38" i="2"/>
  <c r="N31" i="2"/>
  <c r="M31" i="2"/>
  <c r="N26" i="2"/>
  <c r="M26" i="2"/>
  <c r="N16" i="2"/>
  <c r="M16" i="2"/>
  <c r="N7" i="2"/>
  <c r="M7" i="2"/>
  <c r="M55" i="2" l="1"/>
  <c r="N55" i="2"/>
  <c r="F46" i="2"/>
  <c r="H46" i="2"/>
  <c r="G46" i="2"/>
  <c r="H31" i="2"/>
  <c r="G31" i="2"/>
  <c r="I35" i="2"/>
  <c r="J35" i="2"/>
  <c r="K35" i="2"/>
  <c r="J18" i="2"/>
  <c r="K18" i="2"/>
  <c r="L18" i="2"/>
  <c r="G50" i="2"/>
  <c r="H50" i="2"/>
  <c r="G41" i="2"/>
  <c r="H41" i="2"/>
  <c r="G38" i="2"/>
  <c r="H38" i="2"/>
  <c r="G26" i="2"/>
  <c r="H26" i="2"/>
  <c r="G16" i="2"/>
  <c r="H16" i="2"/>
  <c r="G7" i="2"/>
  <c r="H7" i="2"/>
  <c r="F50" i="2"/>
  <c r="F41" i="2"/>
  <c r="F38" i="2"/>
  <c r="F26" i="2"/>
  <c r="F16" i="2"/>
  <c r="F7" i="2"/>
  <c r="I18" i="2"/>
  <c r="F55" i="2" l="1"/>
  <c r="I16" i="2"/>
  <c r="G55" i="2"/>
  <c r="H55" i="2"/>
  <c r="K54" i="2"/>
  <c r="I54" i="2"/>
  <c r="L53" i="2"/>
  <c r="J53" i="2"/>
  <c r="J55" i="2" l="1"/>
  <c r="L55" i="2"/>
  <c r="I55" i="2"/>
  <c r="K55" i="2"/>
  <c r="J8" i="2"/>
  <c r="K8" i="2"/>
  <c r="L8" i="2"/>
  <c r="J9" i="2"/>
  <c r="K9" i="2"/>
  <c r="L9" i="2"/>
  <c r="J10" i="2"/>
  <c r="K10" i="2"/>
  <c r="L10" i="2"/>
  <c r="J11" i="2"/>
  <c r="K11" i="2"/>
  <c r="J12" i="2"/>
  <c r="K12" i="2"/>
  <c r="L12" i="2"/>
  <c r="J13" i="2"/>
  <c r="K13" i="2"/>
  <c r="L13" i="2"/>
  <c r="J14" i="2"/>
  <c r="K14" i="2"/>
  <c r="I15" i="2"/>
  <c r="J15" i="2"/>
  <c r="K15" i="2"/>
  <c r="L15" i="2"/>
  <c r="J16" i="2"/>
  <c r="K16" i="2"/>
  <c r="L16" i="2"/>
  <c r="I17" i="2"/>
  <c r="J17" i="2"/>
  <c r="K17" i="2"/>
  <c r="L17" i="2"/>
  <c r="I19" i="2"/>
  <c r="J19" i="2"/>
  <c r="K19" i="2"/>
  <c r="L19" i="2"/>
  <c r="I21" i="2"/>
  <c r="J21" i="2"/>
  <c r="K21" i="2"/>
  <c r="L21" i="2"/>
  <c r="I23" i="2"/>
  <c r="J23" i="2"/>
  <c r="K23" i="2"/>
  <c r="L23" i="2"/>
  <c r="I24" i="2"/>
  <c r="J24" i="2"/>
  <c r="K24" i="2"/>
  <c r="L24" i="2"/>
  <c r="I25" i="2"/>
  <c r="J25" i="2"/>
  <c r="K25" i="2"/>
  <c r="L25" i="2"/>
  <c r="I26" i="2"/>
  <c r="J26" i="2"/>
  <c r="K26" i="2"/>
  <c r="L26" i="2"/>
  <c r="I27" i="2"/>
  <c r="J27" i="2"/>
  <c r="K27" i="2"/>
  <c r="L27" i="2"/>
  <c r="I28" i="2"/>
  <c r="J28" i="2"/>
  <c r="K28" i="2"/>
  <c r="L28" i="2"/>
  <c r="I29" i="2"/>
  <c r="J29" i="2"/>
  <c r="K29" i="2"/>
  <c r="L29" i="2"/>
  <c r="I30" i="2"/>
  <c r="J30" i="2"/>
  <c r="K30" i="2"/>
  <c r="L30" i="2"/>
  <c r="I31" i="2"/>
  <c r="J31" i="2"/>
  <c r="K31" i="2"/>
  <c r="L31" i="2"/>
  <c r="I32" i="2"/>
  <c r="J32" i="2"/>
  <c r="K32" i="2"/>
  <c r="L32" i="2"/>
  <c r="I33" i="2"/>
  <c r="J33" i="2"/>
  <c r="K33" i="2"/>
  <c r="L33" i="2"/>
  <c r="I34" i="2"/>
  <c r="J34" i="2"/>
  <c r="K34" i="2"/>
  <c r="L34" i="2"/>
  <c r="I36" i="2"/>
  <c r="J36" i="2"/>
  <c r="K36" i="2"/>
  <c r="L36" i="2"/>
  <c r="I37" i="2"/>
  <c r="J37" i="2"/>
  <c r="K37" i="2"/>
  <c r="L37" i="2"/>
  <c r="I38" i="2"/>
  <c r="J38" i="2"/>
  <c r="K38" i="2"/>
  <c r="L38" i="2"/>
  <c r="I39" i="2"/>
  <c r="J39" i="2"/>
  <c r="K39" i="2"/>
  <c r="L39" i="2"/>
  <c r="I40" i="2"/>
  <c r="J40" i="2"/>
  <c r="K40" i="2"/>
  <c r="L40" i="2"/>
  <c r="I41" i="2"/>
  <c r="J41" i="2"/>
  <c r="K41" i="2"/>
  <c r="L41" i="2"/>
  <c r="I42" i="2"/>
  <c r="J42" i="2"/>
  <c r="K42" i="2"/>
  <c r="L42" i="2"/>
  <c r="I43" i="2"/>
  <c r="J43" i="2"/>
  <c r="K43" i="2"/>
  <c r="L43" i="2"/>
  <c r="I44" i="2"/>
  <c r="J44" i="2"/>
  <c r="K44" i="2"/>
  <c r="L44" i="2"/>
  <c r="I45" i="2"/>
  <c r="J45" i="2"/>
  <c r="K45" i="2"/>
  <c r="L45" i="2"/>
  <c r="I46" i="2"/>
  <c r="J46" i="2"/>
  <c r="K46" i="2"/>
  <c r="I47" i="2"/>
  <c r="J47" i="2"/>
  <c r="K47" i="2"/>
  <c r="L47" i="2"/>
  <c r="I48" i="2"/>
  <c r="J48" i="2"/>
  <c r="K48" i="2"/>
  <c r="L48" i="2"/>
  <c r="I49" i="2"/>
  <c r="J49" i="2"/>
  <c r="K49" i="2"/>
  <c r="L49" i="2"/>
  <c r="I50" i="2"/>
  <c r="J50" i="2"/>
  <c r="K50" i="2"/>
  <c r="L50" i="2"/>
  <c r="I51" i="2"/>
  <c r="J51" i="2"/>
  <c r="K51" i="2"/>
  <c r="L51" i="2"/>
  <c r="I52" i="2"/>
  <c r="J52" i="2"/>
  <c r="K52" i="2"/>
  <c r="L52" i="2"/>
  <c r="I53" i="2"/>
  <c r="K53" i="2"/>
  <c r="L7" i="2"/>
  <c r="J7" i="2"/>
  <c r="K7" i="2"/>
  <c r="I7" i="2"/>
  <c r="L20" i="2" l="1"/>
  <c r="K20" i="2"/>
  <c r="J20" i="2"/>
  <c r="I20" i="2"/>
</calcChain>
</file>

<file path=xl/sharedStrings.xml><?xml version="1.0" encoding="utf-8"?>
<sst xmlns="http://schemas.openxmlformats.org/spreadsheetml/2006/main" count="84" uniqueCount="69">
  <si>
    <t>Итого расходов:</t>
  </si>
  <si>
    <t>Периодическая печать и издательства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</si>
  <si>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</si>
  <si>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</si>
  <si>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</si>
  <si>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</si>
  <si>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</si>
  <si>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</si>
  <si>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</si>
  <si>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</si>
  <si>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</si>
  <si>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</si>
  <si>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</si>
  <si>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</si>
  <si>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</si>
  <si>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</si>
  <si>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</si>
  <si>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</si>
  <si>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</si>
  <si>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</si>
  <si>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</si>
  <si>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</si>
  <si>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</si>
  <si>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</si>
  <si>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</si>
  <si>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</si>
  <si>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</si>
  <si>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</si>
  <si>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</si>
  <si>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</si>
  <si>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</si>
  <si>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</si>
  <si>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</si>
  <si>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</si>
  <si>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</si>
  <si>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</si>
  <si>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</si>
  <si>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</si>
  <si>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</si>
  <si>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</si>
  <si>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</si>
  <si>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</si>
  <si>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Наименование</t>
  </si>
  <si>
    <t>Под-раз-дел</t>
  </si>
  <si>
    <t>Раз-дел</t>
  </si>
  <si>
    <t xml:space="preserve">сумма </t>
  </si>
  <si>
    <t>%</t>
  </si>
  <si>
    <t>9=6-5</t>
  </si>
  <si>
    <t>11=6-4</t>
  </si>
  <si>
    <t>-</t>
  </si>
  <si>
    <t/>
  </si>
  <si>
    <t>Условно-утвержденные расходы</t>
  </si>
  <si>
    <t>Профессиональная подготовка, переподготовка и повышение квалификации</t>
  </si>
  <si>
    <t>Обслуживание государственного (муниципального) долга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</si>
  <si>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</si>
  <si>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внутреннего  долга</t>
  </si>
  <si>
    <t>Функционирование высшего должностного лица субъекта Российской Федерации и муниципального образования</t>
  </si>
  <si>
    <t>( рублей)</t>
  </si>
  <si>
    <t>2026 год</t>
  </si>
  <si>
    <t>10=(6/5*100)-100</t>
  </si>
  <si>
    <t>10=(6/4*100)-100</t>
  </si>
  <si>
    <t>2027 год</t>
  </si>
  <si>
    <t>Водное хозяйство</t>
  </si>
  <si>
    <t>2024 год    факт</t>
  </si>
  <si>
    <t>2025 (оценка)</t>
  </si>
  <si>
    <t>Отклонение 2026 г. от 2025г. (оценка)</t>
  </si>
  <si>
    <t xml:space="preserve">Отклонение 2026 г. от 2024 г. </t>
  </si>
  <si>
    <t>2028 год</t>
  </si>
  <si>
    <t>Сведения по разделам и подразделам функциональной классификации расходов бюджета  на 2026 год и плановый период 2027  и 2028 годов 
в сравнении с ожидаемым исполнением за 2025 год (оценка) и отчетом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</si>
</sst>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;[Red]\-#,##0.0"/>
    <numFmt numFmtId="165" formatCode="\ "/>
    <numFmt numFmtId="166" formatCode="#,##0.0;[Red]\-#,##0.0;0.0"/>
    <numFmt numFmtId="167" formatCode="00"/>
    <numFmt numFmtId="168" formatCode="0000"/>
    <numFmt numFmtId="169" formatCode="#,##0.0"/>
    <numFmt numFmtId="170" formatCode="0.0"/>
    <numFmt numFmtId="171" formatCode="#,##0;[Red]\-#,##0;0"/>
    <numFmt numFmtId="172" formatCode="#,##0;[Red]\-#,##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AE18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Protection="1">
      <protection hidden="1"/>
    </xf>
    <xf numFmtId="168" fontId="3" fillId="0" borderId="4" xfId="1" applyNumberFormat="1" applyFont="1" applyBorder="1" applyProtection="1">
      <protection hidden="1"/>
    </xf>
    <xf numFmtId="167" fontId="3" fillId="0" borderId="4" xfId="1" applyNumberFormat="1" applyFont="1" applyBorder="1" applyProtection="1">
      <protection hidden="1"/>
    </xf>
    <xf numFmtId="0" fontId="3" fillId="0" borderId="0" xfId="1" applyFont="1" applyAlignment="1" applyProtection="1">
      <alignment vertical="center"/>
      <protection hidden="1"/>
    </xf>
    <xf numFmtId="0" fontId="1" fillId="0" borderId="0" xfId="1" applyAlignment="1" applyProtection="1">
      <alignment vertical="center"/>
      <protection hidden="1"/>
    </xf>
    <xf numFmtId="0" fontId="1" fillId="0" borderId="0" xfId="1" applyAlignment="1" applyProtection="1">
      <alignment vertical="center" wrapText="1"/>
      <protection hidden="1"/>
    </xf>
    <xf numFmtId="0" fontId="1" fillId="0" borderId="0" xfId="1" applyAlignment="1">
      <alignment vertical="center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1" xfId="1" applyNumberFormat="1" applyFont="1" applyFill="1" applyBorder="1" applyAlignment="1" applyProtection="1">
      <alignment horizontal="center" vertical="center"/>
      <protection hidden="1"/>
    </xf>
    <xf numFmtId="167" fontId="2" fillId="5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6" borderId="1" xfId="1" applyNumberFormat="1" applyFont="1" applyFill="1" applyBorder="1" applyAlignment="1" applyProtection="1">
      <alignment horizontal="center" vertical="center"/>
      <protection hidden="1"/>
    </xf>
    <xf numFmtId="167" fontId="2" fillId="6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6" borderId="1" xfId="1" applyNumberFormat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11" xfId="1" applyNumberFormat="1" applyFont="1" applyFill="1" applyBorder="1" applyAlignment="1" applyProtection="1">
      <alignment horizontal="center" vertical="center" wrapText="1"/>
      <protection hidden="1"/>
    </xf>
    <xf numFmtId="167" fontId="2" fillId="8" borderId="1" xfId="1" applyNumberFormat="1" applyFont="1" applyFill="1" applyBorder="1" applyAlignment="1" applyProtection="1">
      <alignment horizontal="center" vertical="center"/>
      <protection hidden="1"/>
    </xf>
    <xf numFmtId="167" fontId="2" fillId="8" borderId="1" xfId="1" applyNumberFormat="1" applyFont="1" applyFill="1" applyBorder="1" applyAlignment="1" applyProtection="1">
      <alignment horizontal="left" vertical="center" wrapText="1"/>
      <protection hidden="1"/>
    </xf>
    <xf numFmtId="169" fontId="4" fillId="8" borderId="1" xfId="1" applyNumberFormat="1" applyFont="1" applyFill="1" applyBorder="1" applyAlignment="1" applyProtection="1">
      <alignment horizontal="right" vertical="center"/>
      <protection hidden="1"/>
    </xf>
    <xf numFmtId="166" fontId="2" fillId="8" borderId="1" xfId="1" applyNumberFormat="1" applyFont="1" applyFill="1" applyBorder="1" applyAlignment="1" applyProtection="1">
      <alignment horizontal="right" vertical="center"/>
      <protection hidden="1"/>
    </xf>
    <xf numFmtId="167" fontId="2" fillId="9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9" borderId="1" xfId="1" applyNumberFormat="1" applyFont="1" applyFill="1" applyBorder="1" applyAlignment="1" applyProtection="1">
      <alignment horizontal="center" vertical="center"/>
      <protection hidden="1"/>
    </xf>
    <xf numFmtId="167" fontId="2" fillId="9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9" borderId="1" xfId="1" applyNumberFormat="1" applyFont="1" applyFill="1" applyBorder="1" applyAlignment="1" applyProtection="1">
      <alignment horizontal="right" vertical="center"/>
      <protection hidden="1"/>
    </xf>
    <xf numFmtId="166" fontId="2" fillId="10" borderId="1" xfId="1" applyNumberFormat="1" applyFont="1" applyFill="1" applyBorder="1" applyAlignment="1" applyProtection="1">
      <alignment horizontal="right" vertical="center"/>
      <protection hidden="1"/>
    </xf>
    <xf numFmtId="167" fontId="2" fillId="8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6" borderId="5" xfId="1" applyNumberFormat="1" applyFont="1" applyFill="1" applyBorder="1" applyAlignment="1" applyProtection="1">
      <alignment horizontal="center" vertical="center" wrapText="1"/>
      <protection hidden="1"/>
    </xf>
    <xf numFmtId="169" fontId="2" fillId="6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5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1" borderId="1" xfId="1" applyNumberFormat="1" applyFont="1" applyFill="1" applyBorder="1" applyAlignment="1" applyProtection="1">
      <alignment horizontal="center" vertical="center"/>
      <protection hidden="1"/>
    </xf>
    <xf numFmtId="167" fontId="3" fillId="11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1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right" vertical="center"/>
    </xf>
    <xf numFmtId="166" fontId="3" fillId="11" borderId="1" xfId="1" applyNumberFormat="1" applyFont="1" applyFill="1" applyBorder="1" applyAlignment="1" applyProtection="1">
      <alignment horizontal="right" vertical="center"/>
      <protection hidden="1"/>
    </xf>
    <xf numFmtId="166" fontId="5" fillId="11" borderId="1" xfId="1" applyNumberFormat="1" applyFont="1" applyFill="1" applyBorder="1" applyAlignment="1" applyProtection="1">
      <alignment horizontal="right" vertical="center"/>
      <protection hidden="1"/>
    </xf>
    <xf numFmtId="167" fontId="3" fillId="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7" borderId="1" xfId="1" applyNumberFormat="1" applyFont="1" applyFill="1" applyBorder="1" applyAlignment="1" applyProtection="1">
      <alignment horizontal="center" vertical="center"/>
      <protection hidden="1"/>
    </xf>
    <xf numFmtId="167" fontId="3" fillId="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7" borderId="1" xfId="1" applyNumberFormat="1" applyFont="1" applyFill="1" applyBorder="1" applyAlignment="1">
      <alignment horizontal="right" vertical="center"/>
    </xf>
    <xf numFmtId="166" fontId="3" fillId="7" borderId="1" xfId="1" applyNumberFormat="1" applyFont="1" applyFill="1" applyBorder="1" applyAlignment="1" applyProtection="1">
      <alignment horizontal="right" vertical="center"/>
      <protection hidden="1"/>
    </xf>
    <xf numFmtId="166" fontId="5" fillId="7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3" borderId="1" xfId="1" applyNumberFormat="1" applyFont="1" applyFill="1" applyBorder="1" applyAlignment="1" applyProtection="1">
      <alignment horizontal="center" vertical="center"/>
      <protection hidden="1"/>
    </xf>
    <xf numFmtId="167" fontId="2" fillId="13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3" borderId="1" xfId="1" applyNumberFormat="1" applyFont="1" applyFill="1" applyBorder="1" applyAlignment="1" applyProtection="1">
      <alignment horizontal="right" vertical="center"/>
      <protection hidden="1"/>
    </xf>
    <xf numFmtId="169" fontId="7" fillId="5" borderId="1" xfId="0" applyNumberFormat="1" applyFont="1" applyFill="1" applyBorder="1" applyAlignment="1">
      <alignment horizontal="right" vertical="center"/>
    </xf>
    <xf numFmtId="167" fontId="3" fillId="12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2" borderId="1" xfId="1" applyNumberFormat="1" applyFont="1" applyFill="1" applyBorder="1" applyAlignment="1" applyProtection="1">
      <alignment horizontal="center" vertical="center"/>
      <protection hidden="1"/>
    </xf>
    <xf numFmtId="167" fontId="3" fillId="12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2" borderId="1" xfId="1" applyNumberFormat="1" applyFont="1" applyFill="1" applyBorder="1" applyAlignment="1">
      <alignment horizontal="right" vertical="center"/>
    </xf>
    <xf numFmtId="166" fontId="5" fillId="12" borderId="1" xfId="1" applyNumberFormat="1" applyFont="1" applyFill="1" applyBorder="1" applyAlignment="1" applyProtection="1">
      <alignment horizontal="right" vertical="center"/>
      <protection hidden="1"/>
    </xf>
    <xf numFmtId="167" fontId="3" fillId="14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4" borderId="1" xfId="1" applyNumberFormat="1" applyFont="1" applyFill="1" applyBorder="1" applyAlignment="1" applyProtection="1">
      <alignment horizontal="center" vertical="center"/>
      <protection hidden="1"/>
    </xf>
    <xf numFmtId="167" fontId="3" fillId="14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4" borderId="1" xfId="1" applyNumberFormat="1" applyFont="1" applyFill="1" applyBorder="1" applyAlignment="1">
      <alignment horizontal="right" vertical="center"/>
    </xf>
    <xf numFmtId="166" fontId="5" fillId="14" borderId="1" xfId="1" applyNumberFormat="1" applyFont="1" applyFill="1" applyBorder="1" applyAlignment="1" applyProtection="1">
      <alignment horizontal="right" vertical="center"/>
      <protection hidden="1"/>
    </xf>
    <xf numFmtId="167" fontId="3" fillId="15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5" borderId="1" xfId="1" applyNumberFormat="1" applyFont="1" applyFill="1" applyBorder="1" applyAlignment="1" applyProtection="1">
      <alignment horizontal="center" vertical="center"/>
      <protection hidden="1"/>
    </xf>
    <xf numFmtId="167" fontId="3" fillId="15" borderId="1" xfId="1" applyNumberFormat="1" applyFont="1" applyFill="1" applyBorder="1" applyAlignment="1" applyProtection="1">
      <alignment horizontal="left" vertical="center" wrapText="1"/>
      <protection hidden="1"/>
    </xf>
    <xf numFmtId="169" fontId="6" fillId="15" borderId="1" xfId="0" applyNumberFormat="1" applyFont="1" applyFill="1" applyBorder="1" applyAlignment="1">
      <alignment horizontal="right" vertical="center"/>
    </xf>
    <xf numFmtId="169" fontId="5" fillId="15" borderId="1" xfId="1" applyNumberFormat="1" applyFont="1" applyFill="1" applyBorder="1" applyAlignment="1">
      <alignment horizontal="right" vertical="center"/>
    </xf>
    <xf numFmtId="166" fontId="5" fillId="15" borderId="1" xfId="1" applyNumberFormat="1" applyFont="1" applyFill="1" applyBorder="1" applyAlignment="1" applyProtection="1">
      <alignment horizontal="right" vertical="center"/>
      <protection hidden="1"/>
    </xf>
    <xf numFmtId="167" fontId="2" fillId="16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16" borderId="1" xfId="1" applyNumberFormat="1" applyFont="1" applyFill="1" applyBorder="1" applyAlignment="1" applyProtection="1">
      <alignment horizontal="center" vertical="center"/>
      <protection hidden="1"/>
    </xf>
    <xf numFmtId="167" fontId="2" fillId="16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16" borderId="1" xfId="1" applyNumberFormat="1" applyFont="1" applyFill="1" applyBorder="1" applyAlignment="1" applyProtection="1">
      <alignment horizontal="right" vertical="center"/>
      <protection hidden="1"/>
    </xf>
    <xf numFmtId="167" fontId="3" fillId="17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17" borderId="1" xfId="1" applyNumberFormat="1" applyFont="1" applyFill="1" applyBorder="1" applyAlignment="1" applyProtection="1">
      <alignment horizontal="center" vertical="center"/>
      <protection hidden="1"/>
    </xf>
    <xf numFmtId="167" fontId="3" fillId="17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17" borderId="1" xfId="1" applyNumberFormat="1" applyFont="1" applyFill="1" applyBorder="1" applyAlignment="1">
      <alignment horizontal="right" vertical="center"/>
    </xf>
    <xf numFmtId="166" fontId="5" fillId="17" borderId="1" xfId="1" applyNumberFormat="1" applyFont="1" applyFill="1" applyBorder="1" applyAlignment="1" applyProtection="1">
      <alignment horizontal="right" vertical="center"/>
      <protection hidden="1"/>
    </xf>
    <xf numFmtId="167" fontId="3" fillId="3" borderId="6" xfId="1" applyNumberFormat="1" applyFont="1" applyFill="1" applyBorder="1" applyAlignment="1" applyProtection="1">
      <alignment horizontal="center" vertical="center" wrapText="1"/>
      <protection hidden="1"/>
    </xf>
    <xf numFmtId="167" fontId="3" fillId="3" borderId="1" xfId="1" applyNumberFormat="1" applyFont="1" applyFill="1" applyBorder="1" applyAlignment="1" applyProtection="1">
      <alignment horizontal="center" vertical="center"/>
      <protection hidden="1"/>
    </xf>
    <xf numFmtId="167" fontId="3" fillId="3" borderId="1" xfId="1" applyNumberFormat="1" applyFont="1" applyFill="1" applyBorder="1" applyAlignment="1" applyProtection="1">
      <alignment horizontal="left" vertical="center" wrapText="1"/>
      <protection hidden="1"/>
    </xf>
    <xf numFmtId="169" fontId="5" fillId="3" borderId="1" xfId="1" applyNumberFormat="1" applyFont="1" applyFill="1" applyBorder="1" applyAlignment="1">
      <alignment horizontal="right" vertical="center"/>
    </xf>
    <xf numFmtId="166" fontId="5" fillId="3" borderId="1" xfId="1" applyNumberFormat="1" applyFont="1" applyFill="1" applyBorder="1" applyAlignment="1" applyProtection="1">
      <alignment horizontal="right" vertical="center"/>
      <protection hidden="1"/>
    </xf>
    <xf numFmtId="169" fontId="7" fillId="6" borderId="1" xfId="0" applyNumberFormat="1" applyFont="1" applyFill="1" applyBorder="1" applyAlignment="1">
      <alignment horizontal="right" vertical="center"/>
    </xf>
    <xf numFmtId="167" fontId="3" fillId="7" borderId="4" xfId="1" applyNumberFormat="1" applyFont="1" applyFill="1" applyBorder="1" applyProtection="1">
      <protection hidden="1"/>
    </xf>
    <xf numFmtId="168" fontId="3" fillId="7" borderId="4" xfId="1" applyNumberFormat="1" applyFont="1" applyFill="1" applyBorder="1" applyProtection="1">
      <protection hidden="1"/>
    </xf>
    <xf numFmtId="169" fontId="6" fillId="7" borderId="1" xfId="0" applyNumberFormat="1" applyFont="1" applyFill="1" applyBorder="1" applyAlignment="1">
      <alignment horizontal="right" vertical="center"/>
    </xf>
    <xf numFmtId="0" fontId="1" fillId="10" borderId="1" xfId="1" applyFill="1" applyBorder="1" applyProtection="1">
      <protection hidden="1"/>
    </xf>
    <xf numFmtId="0" fontId="2" fillId="10" borderId="2" xfId="1" applyFont="1" applyFill="1" applyBorder="1" applyProtection="1">
      <protection hidden="1"/>
    </xf>
    <xf numFmtId="164" fontId="2" fillId="10" borderId="1" xfId="1" applyNumberFormat="1" applyFont="1" applyFill="1" applyBorder="1" applyAlignment="1" applyProtection="1">
      <alignment horizontal="center" vertical="center"/>
      <protection hidden="1"/>
    </xf>
    <xf numFmtId="169" fontId="7" fillId="16" borderId="1" xfId="0" applyNumberFormat="1" applyFont="1" applyFill="1" applyBorder="1" applyAlignment="1">
      <alignment horizontal="right" vertical="center"/>
    </xf>
    <xf numFmtId="169" fontId="6" fillId="17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6" fillId="12" borderId="1" xfId="0" applyNumberFormat="1" applyFont="1" applyFill="1" applyBorder="1" applyAlignment="1">
      <alignment horizontal="right" vertical="center"/>
    </xf>
    <xf numFmtId="169" fontId="7" fillId="13" borderId="1" xfId="0" applyNumberFormat="1" applyFont="1" applyFill="1" applyBorder="1" applyAlignment="1">
      <alignment horizontal="right" vertical="center"/>
    </xf>
    <xf numFmtId="169" fontId="6" fillId="14" borderId="1" xfId="0" applyNumberFormat="1" applyFont="1" applyFill="1" applyBorder="1" applyAlignment="1">
      <alignment horizontal="right" vertical="center"/>
    </xf>
    <xf numFmtId="169" fontId="7" fillId="9" borderId="1" xfId="0" applyNumberFormat="1" applyFont="1" applyFill="1" applyBorder="1" applyAlignment="1">
      <alignment horizontal="right" vertical="center"/>
    </xf>
    <xf numFmtId="169" fontId="6" fillId="3" borderId="1" xfId="0" applyNumberFormat="1" applyFont="1" applyFill="1" applyBorder="1" applyAlignment="1">
      <alignment horizontal="right" vertical="center"/>
    </xf>
    <xf numFmtId="169" fontId="7" fillId="8" borderId="1" xfId="0" applyNumberFormat="1" applyFont="1" applyFill="1" applyBorder="1" applyAlignment="1">
      <alignment horizontal="right" vertical="center"/>
    </xf>
    <xf numFmtId="169" fontId="6" fillId="11" borderId="1" xfId="0" applyNumberFormat="1" applyFont="1" applyFill="1" applyBorder="1" applyAlignment="1">
      <alignment horizontal="right" vertical="center"/>
    </xf>
    <xf numFmtId="169" fontId="7" fillId="10" borderId="1" xfId="0" applyNumberFormat="1" applyFont="1" applyFill="1" applyBorder="1" applyAlignment="1">
      <alignment vertical="center"/>
    </xf>
    <xf numFmtId="165" fontId="4" fillId="18" borderId="1" xfId="1" applyNumberFormat="1" applyFont="1" applyFill="1" applyBorder="1" applyProtection="1">
      <protection hidden="1"/>
    </xf>
    <xf numFmtId="169" fontId="8" fillId="18" borderId="3" xfId="1" applyNumberFormat="1" applyFont="1" applyFill="1" applyBorder="1" applyAlignment="1" applyProtection="1">
      <alignment vertical="center"/>
      <protection hidden="1"/>
    </xf>
    <xf numFmtId="166" fontId="4" fillId="18" borderId="1" xfId="1" applyNumberFormat="1" applyFont="1" applyFill="1" applyBorder="1" applyAlignment="1" applyProtection="1">
      <alignment horizontal="right" vertical="center"/>
      <protection hidden="1"/>
    </xf>
    <xf numFmtId="169" fontId="5" fillId="11" borderId="1" xfId="1" applyNumberFormat="1" applyFont="1" applyFill="1" applyBorder="1" applyAlignment="1">
      <alignment horizontal="center" vertical="center"/>
    </xf>
    <xf numFmtId="170" fontId="4" fillId="18" borderId="3" xfId="1" applyNumberFormat="1" applyFont="1" applyFill="1" applyBorder="1" applyAlignment="1" applyProtection="1">
      <alignment horizontal="center" vertical="center"/>
      <protection hidden="1"/>
    </xf>
    <xf numFmtId="169" fontId="3" fillId="3" borderId="1" xfId="1" applyNumberFormat="1" applyFont="1" applyFill="1" applyBorder="1" applyAlignment="1" applyProtection="1">
      <alignment horizontal="right" vertical="center" wrapText="1"/>
      <protection hidden="1"/>
    </xf>
    <xf numFmtId="169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 applyProtection="1">
      <alignment horizontal="center" vertical="center"/>
      <protection hidden="1"/>
    </xf>
    <xf numFmtId="0" fontId="9" fillId="18" borderId="1" xfId="1" applyFont="1" applyFill="1" applyBorder="1" applyAlignment="1" applyProtection="1">
      <alignment horizontal="center" vertical="center" wrapText="1"/>
      <protection hidden="1"/>
    </xf>
    <xf numFmtId="0" fontId="9" fillId="18" borderId="1" xfId="1" applyFont="1" applyFill="1" applyBorder="1" applyAlignment="1">
      <alignment horizontal="center" vertical="center"/>
    </xf>
    <xf numFmtId="0" fontId="9" fillId="18" borderId="1" xfId="1" applyFont="1" applyFill="1" applyBorder="1" applyAlignment="1">
      <alignment horizontal="center" vertical="center" wrapText="1"/>
    </xf>
    <xf numFmtId="4" fontId="4" fillId="8" borderId="1" xfId="1" applyNumberFormat="1" applyFont="1" applyFill="1" applyBorder="1" applyAlignment="1" applyProtection="1">
      <alignment horizontal="right" vertical="center"/>
      <protection hidden="1"/>
    </xf>
    <xf numFmtId="4" fontId="5" fillId="11" borderId="1" xfId="1" applyNumberFormat="1" applyFont="1" applyFill="1" applyBorder="1" applyAlignment="1" applyProtection="1">
      <alignment horizontal="right" vertical="center"/>
      <protection hidden="1"/>
    </xf>
    <xf numFmtId="171" fontId="5" fillId="15" borderId="1" xfId="1" applyNumberFormat="1" applyFont="1" applyFill="1" applyBorder="1" applyAlignment="1" applyProtection="1">
      <alignment horizontal="right" vertical="center"/>
      <protection hidden="1"/>
    </xf>
    <xf numFmtId="171" fontId="2" fillId="16" borderId="1" xfId="1" applyNumberFormat="1" applyFont="1" applyFill="1" applyBorder="1" applyAlignment="1" applyProtection="1">
      <alignment horizontal="right" vertical="center"/>
      <protection hidden="1"/>
    </xf>
    <xf numFmtId="171" fontId="5" fillId="17" borderId="1" xfId="1" applyNumberFormat="1" applyFont="1" applyFill="1" applyBorder="1" applyAlignment="1" applyProtection="1">
      <alignment horizontal="right" vertical="center"/>
      <protection hidden="1"/>
    </xf>
    <xf numFmtId="172" fontId="2" fillId="10" borderId="1" xfId="1" applyNumberFormat="1" applyFont="1" applyFill="1" applyBorder="1" applyAlignment="1" applyProtection="1">
      <alignment horizontal="center" vertical="center"/>
      <protection hidden="1"/>
    </xf>
    <xf numFmtId="172" fontId="1" fillId="0" borderId="0" xfId="1" applyNumberFormat="1" applyAlignment="1" applyProtection="1">
      <alignment vertical="center" wrapText="1"/>
      <protection hidden="1"/>
    </xf>
    <xf numFmtId="171" fontId="2" fillId="1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0" xfId="1" applyFont="1" applyFill="1" applyBorder="1" applyAlignment="1" applyProtection="1">
      <alignment horizontal="center" vertical="center" wrapText="1"/>
      <protection hidden="1"/>
    </xf>
    <xf numFmtId="0" fontId="2" fillId="2" borderId="3" xfId="1" applyFont="1" applyFill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right"/>
      <protection hidden="1"/>
    </xf>
    <xf numFmtId="0" fontId="0" fillId="0" borderId="12" xfId="0" applyBorder="1" applyAlignment="1"/>
    <xf numFmtId="0" fontId="2" fillId="0" borderId="0" xfId="1" applyFont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Protection="1">
      <protection hidden="1"/>
    </xf>
    <xf numFmtId="167" fontId="2" fillId="0" borderId="5" xfId="1" applyNumberFormat="1" applyFont="1" applyBorder="1" applyProtection="1">
      <protection hidden="1"/>
    </xf>
    <xf numFmtId="167" fontId="2" fillId="0" borderId="7" xfId="1" applyNumberFormat="1" applyFont="1" applyBorder="1" applyProtection="1">
      <protection hidden="1"/>
    </xf>
    <xf numFmtId="167" fontId="2" fillId="0" borderId="8" xfId="1" applyNumberFormat="1" applyFont="1" applyBorder="1" applyProtection="1"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hidden="1"/>
    </xf>
    <xf numFmtId="0" fontId="2" fillId="2" borderId="9" xfId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57"/>
  <sheetViews>
    <sheetView showGridLines="0" tabSelected="1" topLeftCell="C1" zoomScaleNormal="100" workbookViewId="0">
      <selection activeCell="C3" sqref="C3"/>
    </sheetView>
  </sheetViews>
  <sheetFormatPr defaultRowHeight="12.75" x14ac:dyDescent="0.2"/>
  <cols>
    <col min="1" max="2" width="8.42578125" style="1" hidden="1" customWidth="1"/>
    <col min="3" max="3" width="5.28515625" style="1" customWidth="1"/>
    <col min="4" max="4" width="6.28515625" style="1" customWidth="1"/>
    <col min="5" max="5" width="50" style="1" customWidth="1"/>
    <col min="6" max="6" width="16" style="10" bestFit="1" customWidth="1"/>
    <col min="7" max="7" width="16.140625" style="10" customWidth="1"/>
    <col min="8" max="8" width="16.140625" style="1" customWidth="1"/>
    <col min="9" max="9" width="15.85546875" style="1" customWidth="1"/>
    <col min="10" max="10" width="14.42578125" style="1" customWidth="1"/>
    <col min="11" max="11" width="16" style="1" customWidth="1"/>
    <col min="12" max="12" width="16.140625" style="1" customWidth="1"/>
    <col min="13" max="13" width="19.28515625" style="1" customWidth="1"/>
    <col min="14" max="14" width="17" style="1" customWidth="1"/>
    <col min="15" max="16384" width="9.140625" style="1"/>
  </cols>
  <sheetData>
    <row r="1" spans="1:14" ht="45.75" customHeight="1" x14ac:dyDescent="0.25">
      <c r="A1" s="4"/>
      <c r="B1" s="4"/>
      <c r="C1" s="126" t="s">
        <v>68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15.75" hidden="1" customHeight="1" x14ac:dyDescent="0.25">
      <c r="A2" s="4"/>
      <c r="B2" s="4"/>
      <c r="C2" s="4"/>
      <c r="D2" s="4"/>
      <c r="E2" s="2"/>
      <c r="F2" s="8"/>
      <c r="G2" s="8"/>
      <c r="H2" s="4"/>
      <c r="I2" s="4"/>
      <c r="J2" s="4"/>
      <c r="K2" s="4"/>
      <c r="L2" s="4"/>
      <c r="M2" s="4"/>
    </row>
    <row r="3" spans="1:14" ht="15.75" customHeight="1" x14ac:dyDescent="0.25">
      <c r="A3" s="4"/>
      <c r="B3" s="4"/>
      <c r="C3" s="4"/>
      <c r="D3" s="4"/>
      <c r="E3" s="4"/>
      <c r="F3" s="7"/>
      <c r="G3" s="7"/>
      <c r="H3" s="4"/>
      <c r="I3" s="4"/>
      <c r="J3" s="4"/>
      <c r="K3" s="4"/>
      <c r="L3" s="124" t="s">
        <v>57</v>
      </c>
      <c r="M3" s="125"/>
      <c r="N3" s="125"/>
    </row>
    <row r="4" spans="1:14" ht="38.25" customHeight="1" x14ac:dyDescent="0.25">
      <c r="A4" s="4"/>
      <c r="B4" s="4"/>
      <c r="C4" s="122" t="s">
        <v>44</v>
      </c>
      <c r="D4" s="122" t="s">
        <v>43</v>
      </c>
      <c r="E4" s="122" t="s">
        <v>42</v>
      </c>
      <c r="F4" s="122" t="s">
        <v>63</v>
      </c>
      <c r="G4" s="122" t="s">
        <v>64</v>
      </c>
      <c r="H4" s="122" t="s">
        <v>58</v>
      </c>
      <c r="I4" s="131" t="s">
        <v>65</v>
      </c>
      <c r="J4" s="132"/>
      <c r="K4" s="131" t="s">
        <v>66</v>
      </c>
      <c r="L4" s="132"/>
      <c r="M4" s="122" t="s">
        <v>61</v>
      </c>
      <c r="N4" s="122" t="s">
        <v>67</v>
      </c>
    </row>
    <row r="5" spans="1:14" ht="15.75" x14ac:dyDescent="0.25">
      <c r="A5" s="4"/>
      <c r="B5" s="4"/>
      <c r="C5" s="123"/>
      <c r="D5" s="123"/>
      <c r="E5" s="123"/>
      <c r="F5" s="123"/>
      <c r="G5" s="123"/>
      <c r="H5" s="123"/>
      <c r="I5" s="11" t="s">
        <v>45</v>
      </c>
      <c r="J5" s="11" t="s">
        <v>46</v>
      </c>
      <c r="K5" s="11" t="s">
        <v>45</v>
      </c>
      <c r="L5" s="11" t="s">
        <v>46</v>
      </c>
      <c r="M5" s="123"/>
      <c r="N5" s="123"/>
    </row>
    <row r="6" spans="1:14" ht="21" customHeight="1" thickBot="1" x14ac:dyDescent="0.3">
      <c r="A6" s="4"/>
      <c r="B6" s="4"/>
      <c r="C6" s="110">
        <v>1</v>
      </c>
      <c r="D6" s="110">
        <v>2</v>
      </c>
      <c r="E6" s="110">
        <v>3</v>
      </c>
      <c r="F6" s="111">
        <v>4</v>
      </c>
      <c r="G6" s="111">
        <v>5</v>
      </c>
      <c r="H6" s="111">
        <v>6</v>
      </c>
      <c r="I6" s="112" t="s">
        <v>47</v>
      </c>
      <c r="J6" s="113" t="s">
        <v>59</v>
      </c>
      <c r="K6" s="112" t="s">
        <v>48</v>
      </c>
      <c r="L6" s="113" t="s">
        <v>60</v>
      </c>
      <c r="M6" s="111">
        <v>11</v>
      </c>
      <c r="N6" s="111">
        <v>12</v>
      </c>
    </row>
    <row r="7" spans="1:14" ht="15.75" customHeight="1" x14ac:dyDescent="0.25">
      <c r="A7" s="129">
        <v>100</v>
      </c>
      <c r="B7" s="130"/>
      <c r="C7" s="22">
        <v>1</v>
      </c>
      <c r="D7" s="23" t="s">
        <v>50</v>
      </c>
      <c r="E7" s="24" t="s">
        <v>41</v>
      </c>
      <c r="F7" s="25">
        <f>F8+F9+F10+F11+F12+F13+F14+F15</f>
        <v>404524244.55000001</v>
      </c>
      <c r="G7" s="25">
        <f t="shared" ref="G7:H7" si="0">G8+G9+G10+G11+G12+G13+G14+G15</f>
        <v>552507073.38999999</v>
      </c>
      <c r="H7" s="25">
        <f t="shared" si="0"/>
        <v>552963788.5</v>
      </c>
      <c r="I7" s="26">
        <f>H7-G7</f>
        <v>456715.11000001431</v>
      </c>
      <c r="J7" s="26">
        <f>(H7/G7*100)-100</f>
        <v>8.266231004026281E-2</v>
      </c>
      <c r="K7" s="26">
        <f>H7-F7</f>
        <v>148439543.94999999</v>
      </c>
      <c r="L7" s="26">
        <f>H7/F7*100-100</f>
        <v>36.694844857846988</v>
      </c>
      <c r="M7" s="114">
        <f>M8+M9+M10+M11+M12+M13+M14+M15</f>
        <v>477202602.91000003</v>
      </c>
      <c r="N7" s="114">
        <f>N8+N9+N10+N11+N12+N13+N14+N15</f>
        <v>494871738.44</v>
      </c>
    </row>
    <row r="8" spans="1:14" ht="47.25" customHeight="1" x14ac:dyDescent="0.25">
      <c r="A8" s="6"/>
      <c r="B8" s="5">
        <v>102</v>
      </c>
      <c r="C8" s="36">
        <v>1</v>
      </c>
      <c r="D8" s="37">
        <v>2</v>
      </c>
      <c r="E8" s="38" t="s">
        <v>56</v>
      </c>
      <c r="F8" s="39">
        <v>2696436.08</v>
      </c>
      <c r="G8" s="40">
        <v>2842587.48</v>
      </c>
      <c r="H8" s="41">
        <v>2987591.52</v>
      </c>
      <c r="I8" s="42">
        <f t="shared" ref="I8:I55" si="1">H8-G8</f>
        <v>145004.04000000004</v>
      </c>
      <c r="J8" s="42">
        <f t="shared" ref="J8:J55" si="2">(H8/G8*100)-100</f>
        <v>5.1011284971957878</v>
      </c>
      <c r="K8" s="42">
        <f t="shared" ref="K8:K55" si="3">H8-F8</f>
        <v>291155.43999999994</v>
      </c>
      <c r="L8" s="42">
        <f t="shared" ref="L8:L55" si="4">H8/F8*100-100</f>
        <v>10.797787574478662</v>
      </c>
      <c r="M8" s="115">
        <v>3107095.18</v>
      </c>
      <c r="N8" s="115">
        <v>3231378.99</v>
      </c>
    </row>
    <row r="9" spans="1:14" ht="63" customHeight="1" x14ac:dyDescent="0.25">
      <c r="A9" s="6"/>
      <c r="B9" s="5">
        <v>103</v>
      </c>
      <c r="C9" s="36">
        <v>1</v>
      </c>
      <c r="D9" s="37">
        <v>3</v>
      </c>
      <c r="E9" s="38" t="s">
        <v>40</v>
      </c>
      <c r="F9" s="39">
        <v>22274159.629999999</v>
      </c>
      <c r="G9" s="40">
        <v>24585677.91</v>
      </c>
      <c r="H9" s="41">
        <v>29848342.07</v>
      </c>
      <c r="I9" s="42">
        <f t="shared" si="1"/>
        <v>5262664.16</v>
      </c>
      <c r="J9" s="42">
        <f t="shared" si="2"/>
        <v>21.405405941072146</v>
      </c>
      <c r="K9" s="42">
        <f t="shared" si="3"/>
        <v>7574182.4400000013</v>
      </c>
      <c r="L9" s="42">
        <f t="shared" si="4"/>
        <v>34.004346587328484</v>
      </c>
      <c r="M9" s="115">
        <v>18952070.039999999</v>
      </c>
      <c r="N9" s="115">
        <v>19710152.84</v>
      </c>
    </row>
    <row r="10" spans="1:14" ht="63" customHeight="1" x14ac:dyDescent="0.25">
      <c r="A10" s="6"/>
      <c r="B10" s="5">
        <v>104</v>
      </c>
      <c r="C10" s="36">
        <v>1</v>
      </c>
      <c r="D10" s="37">
        <v>4</v>
      </c>
      <c r="E10" s="38" t="s">
        <v>39</v>
      </c>
      <c r="F10" s="39">
        <v>201417453.09999999</v>
      </c>
      <c r="G10" s="40">
        <v>231115373.5</v>
      </c>
      <c r="H10" s="41">
        <v>265803830.52000001</v>
      </c>
      <c r="I10" s="42">
        <f t="shared" si="1"/>
        <v>34688457.020000011</v>
      </c>
      <c r="J10" s="42">
        <f t="shared" si="2"/>
        <v>15.009151704051391</v>
      </c>
      <c r="K10" s="42">
        <f t="shared" si="3"/>
        <v>64386377.420000017</v>
      </c>
      <c r="L10" s="42">
        <f t="shared" si="4"/>
        <v>31.966632696935847</v>
      </c>
      <c r="M10" s="115">
        <v>259531292.58000001</v>
      </c>
      <c r="N10" s="115">
        <v>269906564.30000001</v>
      </c>
    </row>
    <row r="11" spans="1:14" ht="15.75" customHeight="1" x14ac:dyDescent="0.25">
      <c r="A11" s="6"/>
      <c r="B11" s="5">
        <v>105</v>
      </c>
      <c r="C11" s="36">
        <v>1</v>
      </c>
      <c r="D11" s="37">
        <v>5</v>
      </c>
      <c r="E11" s="38" t="s">
        <v>38</v>
      </c>
      <c r="F11" s="106"/>
      <c r="G11" s="40">
        <v>16700</v>
      </c>
      <c r="H11" s="41">
        <v>637500</v>
      </c>
      <c r="I11" s="42">
        <f t="shared" si="1"/>
        <v>620800</v>
      </c>
      <c r="J11" s="42">
        <f t="shared" si="2"/>
        <v>3717.3652694610782</v>
      </c>
      <c r="K11" s="42">
        <f t="shared" si="3"/>
        <v>637500</v>
      </c>
      <c r="L11" s="42" t="e">
        <f t="shared" si="4"/>
        <v>#DIV/0!</v>
      </c>
      <c r="M11" s="115">
        <v>82200</v>
      </c>
      <c r="N11" s="115">
        <v>31500</v>
      </c>
    </row>
    <row r="12" spans="1:14" ht="47.25" customHeight="1" x14ac:dyDescent="0.25">
      <c r="A12" s="6"/>
      <c r="B12" s="5">
        <v>106</v>
      </c>
      <c r="C12" s="36">
        <v>1</v>
      </c>
      <c r="D12" s="37">
        <v>6</v>
      </c>
      <c r="E12" s="38" t="s">
        <v>37</v>
      </c>
      <c r="F12" s="39">
        <v>62498945.780000001</v>
      </c>
      <c r="G12" s="40">
        <v>67817913.549999997</v>
      </c>
      <c r="H12" s="41">
        <v>78639324.260000005</v>
      </c>
      <c r="I12" s="42">
        <f t="shared" si="1"/>
        <v>10821410.710000008</v>
      </c>
      <c r="J12" s="42">
        <f t="shared" si="2"/>
        <v>15.956566847226455</v>
      </c>
      <c r="K12" s="42">
        <f t="shared" si="3"/>
        <v>16140378.480000004</v>
      </c>
      <c r="L12" s="42">
        <f t="shared" si="4"/>
        <v>25.825041172398471</v>
      </c>
      <c r="M12" s="115">
        <v>74068511.799999997</v>
      </c>
      <c r="N12" s="115">
        <v>77031252.260000005</v>
      </c>
    </row>
    <row r="13" spans="1:14" ht="31.5" customHeight="1" x14ac:dyDescent="0.25">
      <c r="A13" s="6"/>
      <c r="B13" s="5">
        <v>107</v>
      </c>
      <c r="C13" s="36">
        <v>1</v>
      </c>
      <c r="D13" s="37">
        <v>7</v>
      </c>
      <c r="E13" s="38" t="s">
        <v>36</v>
      </c>
      <c r="F13" s="39">
        <v>0</v>
      </c>
      <c r="G13" s="40">
        <v>41284300</v>
      </c>
      <c r="H13" s="41"/>
      <c r="I13" s="42">
        <f t="shared" si="1"/>
        <v>-41284300</v>
      </c>
      <c r="J13" s="42">
        <f t="shared" si="2"/>
        <v>-100</v>
      </c>
      <c r="K13" s="42">
        <f t="shared" si="3"/>
        <v>0</v>
      </c>
      <c r="L13" s="42" t="e">
        <f t="shared" si="4"/>
        <v>#DIV/0!</v>
      </c>
      <c r="M13" s="115"/>
      <c r="N13" s="115"/>
    </row>
    <row r="14" spans="1:14" ht="15.75" customHeight="1" x14ac:dyDescent="0.25">
      <c r="A14" s="6"/>
      <c r="B14" s="5">
        <v>111</v>
      </c>
      <c r="C14" s="36">
        <v>1</v>
      </c>
      <c r="D14" s="37">
        <v>11</v>
      </c>
      <c r="E14" s="38" t="s">
        <v>35</v>
      </c>
      <c r="F14" s="39">
        <v>0</v>
      </c>
      <c r="G14" s="40">
        <v>6725386.0599999996</v>
      </c>
      <c r="H14" s="41">
        <v>6000000</v>
      </c>
      <c r="I14" s="42">
        <f t="shared" si="1"/>
        <v>-725386.05999999959</v>
      </c>
      <c r="J14" s="42">
        <f t="shared" si="2"/>
        <v>-10.78579063757121</v>
      </c>
      <c r="K14" s="42">
        <f t="shared" si="3"/>
        <v>6000000</v>
      </c>
      <c r="L14" s="42" t="s">
        <v>49</v>
      </c>
      <c r="M14" s="115">
        <v>0</v>
      </c>
      <c r="N14" s="115">
        <v>0</v>
      </c>
    </row>
    <row r="15" spans="1:14" ht="15.75" customHeight="1" x14ac:dyDescent="0.25">
      <c r="A15" s="6"/>
      <c r="B15" s="5">
        <v>113</v>
      </c>
      <c r="C15" s="36">
        <v>1</v>
      </c>
      <c r="D15" s="37">
        <v>13</v>
      </c>
      <c r="E15" s="38" t="s">
        <v>34</v>
      </c>
      <c r="F15" s="39">
        <v>115637249.95999999</v>
      </c>
      <c r="G15" s="40">
        <v>178119134.88999999</v>
      </c>
      <c r="H15" s="41">
        <v>169047200.13</v>
      </c>
      <c r="I15" s="42">
        <f t="shared" si="1"/>
        <v>-9071934.7599999905</v>
      </c>
      <c r="J15" s="42">
        <f t="shared" si="2"/>
        <v>-5.093183708534454</v>
      </c>
      <c r="K15" s="42">
        <f t="shared" si="3"/>
        <v>53409950.170000002</v>
      </c>
      <c r="L15" s="42">
        <f t="shared" si="4"/>
        <v>46.187495974242751</v>
      </c>
      <c r="M15" s="115">
        <v>121461433.31</v>
      </c>
      <c r="N15" s="115">
        <v>124960890.05</v>
      </c>
    </row>
    <row r="16" spans="1:14" ht="31.5" customHeight="1" x14ac:dyDescent="0.25">
      <c r="A16" s="127">
        <v>300</v>
      </c>
      <c r="B16" s="128"/>
      <c r="C16" s="33">
        <v>3</v>
      </c>
      <c r="D16" s="18" t="s">
        <v>50</v>
      </c>
      <c r="E16" s="19" t="s">
        <v>33</v>
      </c>
      <c r="F16" s="34">
        <f>F17+F19+F18</f>
        <v>88020494.859999999</v>
      </c>
      <c r="G16" s="34">
        <f>G17+G19+G18</f>
        <v>127854407.88</v>
      </c>
      <c r="H16" s="34">
        <f>H17+H19+H18</f>
        <v>88807945.090000004</v>
      </c>
      <c r="I16" s="21">
        <f t="shared" si="1"/>
        <v>-39046462.789999992</v>
      </c>
      <c r="J16" s="21">
        <f t="shared" si="2"/>
        <v>-30.539786181363198</v>
      </c>
      <c r="K16" s="21">
        <f t="shared" si="3"/>
        <v>787450.23000000417</v>
      </c>
      <c r="L16" s="21">
        <f t="shared" si="4"/>
        <v>0.89462145293828144</v>
      </c>
      <c r="M16" s="34">
        <f>M17+M18+M19</f>
        <v>90546924.069999993</v>
      </c>
      <c r="N16" s="34">
        <f>N17+N18+N19</f>
        <v>93269209.629999995</v>
      </c>
    </row>
    <row r="17" spans="1:14" ht="15.75" customHeight="1" x14ac:dyDescent="0.25">
      <c r="A17" s="6"/>
      <c r="B17" s="5">
        <v>304</v>
      </c>
      <c r="C17" s="80">
        <v>3</v>
      </c>
      <c r="D17" s="81">
        <v>4</v>
      </c>
      <c r="E17" s="82" t="s">
        <v>32</v>
      </c>
      <c r="F17" s="108">
        <v>12419400</v>
      </c>
      <c r="G17" s="83">
        <v>16628400</v>
      </c>
      <c r="H17" s="83">
        <v>22489800</v>
      </c>
      <c r="I17" s="84">
        <f t="shared" si="1"/>
        <v>5861400</v>
      </c>
      <c r="J17" s="84">
        <f t="shared" si="2"/>
        <v>35.249332467345027</v>
      </c>
      <c r="K17" s="84">
        <f t="shared" si="3"/>
        <v>10070400</v>
      </c>
      <c r="L17" s="84">
        <f t="shared" si="4"/>
        <v>81.086042804000215</v>
      </c>
      <c r="M17" s="109">
        <v>22489800</v>
      </c>
      <c r="N17" s="109">
        <v>22489800</v>
      </c>
    </row>
    <row r="18" spans="1:14" ht="47.25" customHeight="1" x14ac:dyDescent="0.25">
      <c r="A18" s="6"/>
      <c r="B18" s="5">
        <v>314</v>
      </c>
      <c r="C18" s="80">
        <v>3</v>
      </c>
      <c r="D18" s="81">
        <v>10</v>
      </c>
      <c r="E18" s="82" t="s">
        <v>54</v>
      </c>
      <c r="F18" s="108">
        <v>74580001.879999995</v>
      </c>
      <c r="G18" s="83">
        <v>60011506.43</v>
      </c>
      <c r="H18" s="83">
        <v>65098783.549999997</v>
      </c>
      <c r="I18" s="84">
        <f>H18-G18</f>
        <v>5087277.1199999973</v>
      </c>
      <c r="J18" s="84">
        <f t="shared" si="2"/>
        <v>8.4771695007090244</v>
      </c>
      <c r="K18" s="84">
        <f t="shared" si="3"/>
        <v>-9481218.3299999982</v>
      </c>
      <c r="L18" s="84">
        <f t="shared" si="4"/>
        <v>-12.71281589031787</v>
      </c>
      <c r="M18" s="109">
        <v>68057124.069999993</v>
      </c>
      <c r="N18" s="109">
        <v>70779409.629999995</v>
      </c>
    </row>
    <row r="19" spans="1:14" ht="15.75" customHeight="1" x14ac:dyDescent="0.25">
      <c r="A19" s="127">
        <v>400</v>
      </c>
      <c r="B19" s="128"/>
      <c r="C19" s="80">
        <v>3</v>
      </c>
      <c r="D19" s="81">
        <v>14</v>
      </c>
      <c r="E19" s="82" t="s">
        <v>31</v>
      </c>
      <c r="F19" s="108">
        <v>1021092.98</v>
      </c>
      <c r="G19" s="83">
        <v>51214501.450000003</v>
      </c>
      <c r="H19" s="83">
        <v>1219361.54</v>
      </c>
      <c r="I19" s="84">
        <f t="shared" si="1"/>
        <v>-49995139.910000004</v>
      </c>
      <c r="J19" s="84">
        <f t="shared" si="2"/>
        <v>-97.619108835433167</v>
      </c>
      <c r="K19" s="84">
        <f t="shared" si="3"/>
        <v>198268.56000000006</v>
      </c>
      <c r="L19" s="84">
        <f t="shared" si="4"/>
        <v>19.417287542217764</v>
      </c>
      <c r="M19" s="109">
        <v>0</v>
      </c>
      <c r="N19" s="109">
        <v>0</v>
      </c>
    </row>
    <row r="20" spans="1:14" ht="15.75" customHeight="1" x14ac:dyDescent="0.25">
      <c r="A20" s="6"/>
      <c r="B20" s="5">
        <v>405</v>
      </c>
      <c r="C20" s="35">
        <v>4</v>
      </c>
      <c r="D20" s="15" t="s">
        <v>50</v>
      </c>
      <c r="E20" s="16" t="s">
        <v>30</v>
      </c>
      <c r="F20" s="54">
        <f>F21+F23+F24+F25+F22</f>
        <v>1818748967.5499997</v>
      </c>
      <c r="G20" s="54">
        <f t="shared" ref="G20:N20" si="5">G21+G23+G24+G25+G22</f>
        <v>1611595332.7400002</v>
      </c>
      <c r="H20" s="54">
        <f t="shared" si="5"/>
        <v>954747290.32000005</v>
      </c>
      <c r="I20" s="54">
        <f t="shared" si="5"/>
        <v>-656848042.42000008</v>
      </c>
      <c r="J20" s="54">
        <f t="shared" si="5"/>
        <v>-159.7727964239094</v>
      </c>
      <c r="K20" s="54">
        <f t="shared" si="5"/>
        <v>-667683982.65999985</v>
      </c>
      <c r="L20" s="54">
        <f t="shared" si="5"/>
        <v>55.595376451925667</v>
      </c>
      <c r="M20" s="54">
        <f t="shared" si="5"/>
        <v>540979475.20000005</v>
      </c>
      <c r="N20" s="54">
        <f t="shared" si="5"/>
        <v>541846961.18000007</v>
      </c>
    </row>
    <row r="21" spans="1:14" ht="15.75" customHeight="1" x14ac:dyDescent="0.25">
      <c r="A21" s="6"/>
      <c r="B21" s="5">
        <v>408</v>
      </c>
      <c r="C21" s="65">
        <v>4</v>
      </c>
      <c r="D21" s="66">
        <v>5</v>
      </c>
      <c r="E21" s="67" t="s">
        <v>29</v>
      </c>
      <c r="F21" s="68">
        <v>10980774.1</v>
      </c>
      <c r="G21" s="69">
        <v>17771833.91</v>
      </c>
      <c r="H21" s="69">
        <v>17631259.030000001</v>
      </c>
      <c r="I21" s="70">
        <f t="shared" si="1"/>
        <v>-140574.87999999896</v>
      </c>
      <c r="J21" s="70">
        <f t="shared" si="2"/>
        <v>-0.79099816435319781</v>
      </c>
      <c r="K21" s="70">
        <f t="shared" si="3"/>
        <v>6650484.9300000016</v>
      </c>
      <c r="L21" s="70">
        <f t="shared" si="4"/>
        <v>60.564809633958333</v>
      </c>
      <c r="M21" s="68">
        <v>17781854.010000002</v>
      </c>
      <c r="N21" s="68">
        <v>17938471.550000001</v>
      </c>
    </row>
    <row r="22" spans="1:14" ht="15.75" customHeight="1" x14ac:dyDescent="0.25">
      <c r="A22" s="6"/>
      <c r="B22" s="5"/>
      <c r="C22" s="65">
        <v>4</v>
      </c>
      <c r="D22" s="66">
        <v>6</v>
      </c>
      <c r="E22" s="67" t="s">
        <v>62</v>
      </c>
      <c r="F22" s="68">
        <v>196317694.56999999</v>
      </c>
      <c r="G22" s="69">
        <v>112240755.88</v>
      </c>
      <c r="H22" s="69"/>
      <c r="I22" s="116">
        <f t="shared" si="1"/>
        <v>-112240755.88</v>
      </c>
      <c r="J22" s="70">
        <f t="shared" si="2"/>
        <v>-100</v>
      </c>
      <c r="K22" s="70"/>
      <c r="L22" s="70"/>
      <c r="M22" s="68"/>
      <c r="N22" s="68"/>
    </row>
    <row r="23" spans="1:14" ht="15.75" customHeight="1" x14ac:dyDescent="0.25">
      <c r="A23" s="6"/>
      <c r="B23" s="5">
        <v>409</v>
      </c>
      <c r="C23" s="65">
        <v>4</v>
      </c>
      <c r="D23" s="66">
        <v>8</v>
      </c>
      <c r="E23" s="67" t="s">
        <v>28</v>
      </c>
      <c r="F23" s="68">
        <v>230848819.44</v>
      </c>
      <c r="G23" s="69">
        <v>362479809.12</v>
      </c>
      <c r="H23" s="69">
        <v>306076368</v>
      </c>
      <c r="I23" s="116">
        <f t="shared" si="1"/>
        <v>-56403441.120000005</v>
      </c>
      <c r="J23" s="70">
        <f t="shared" si="2"/>
        <v>-15.560436664577765</v>
      </c>
      <c r="K23" s="70">
        <f t="shared" si="3"/>
        <v>75227548.560000002</v>
      </c>
      <c r="L23" s="70">
        <f t="shared" si="4"/>
        <v>32.587365507213434</v>
      </c>
      <c r="M23" s="68">
        <v>625000</v>
      </c>
      <c r="N23" s="68">
        <v>0</v>
      </c>
    </row>
    <row r="24" spans="1:14" ht="31.5" customHeight="1" x14ac:dyDescent="0.25">
      <c r="A24" s="6"/>
      <c r="B24" s="5">
        <v>412</v>
      </c>
      <c r="C24" s="65">
        <v>4</v>
      </c>
      <c r="D24" s="66">
        <v>9</v>
      </c>
      <c r="E24" s="67" t="s">
        <v>27</v>
      </c>
      <c r="F24" s="68">
        <v>1251186384.5899999</v>
      </c>
      <c r="G24" s="69">
        <v>969640007.35000002</v>
      </c>
      <c r="H24" s="69">
        <v>469361258.67000002</v>
      </c>
      <c r="I24" s="116">
        <f t="shared" si="1"/>
        <v>-500278748.68000001</v>
      </c>
      <c r="J24" s="70">
        <f t="shared" si="2"/>
        <v>-51.594276730314412</v>
      </c>
      <c r="K24" s="70">
        <f t="shared" si="3"/>
        <v>-781825125.91999984</v>
      </c>
      <c r="L24" s="70">
        <f t="shared" si="4"/>
        <v>-62.486703463944373</v>
      </c>
      <c r="M24" s="68">
        <v>383754145.44999999</v>
      </c>
      <c r="N24" s="68">
        <v>379919524.06</v>
      </c>
    </row>
    <row r="25" spans="1:14" ht="15.75" customHeight="1" x14ac:dyDescent="0.25">
      <c r="A25" s="127">
        <v>500</v>
      </c>
      <c r="B25" s="128"/>
      <c r="C25" s="65">
        <v>4</v>
      </c>
      <c r="D25" s="66">
        <v>12</v>
      </c>
      <c r="E25" s="67" t="s">
        <v>26</v>
      </c>
      <c r="F25" s="68">
        <v>129415294.84999999</v>
      </c>
      <c r="G25" s="69">
        <v>149462926.47999999</v>
      </c>
      <c r="H25" s="69">
        <v>161678404.62</v>
      </c>
      <c r="I25" s="116">
        <f t="shared" si="1"/>
        <v>12215478.140000015</v>
      </c>
      <c r="J25" s="70">
        <f t="shared" si="2"/>
        <v>8.1729151353359839</v>
      </c>
      <c r="K25" s="70">
        <f t="shared" si="3"/>
        <v>32263109.770000011</v>
      </c>
      <c r="L25" s="70">
        <f t="shared" si="4"/>
        <v>24.929904774698272</v>
      </c>
      <c r="M25" s="68">
        <v>138818475.74000001</v>
      </c>
      <c r="N25" s="68">
        <v>143988965.56999999</v>
      </c>
    </row>
    <row r="26" spans="1:14" ht="15.75" customHeight="1" x14ac:dyDescent="0.25">
      <c r="A26" s="6"/>
      <c r="B26" s="5">
        <v>501</v>
      </c>
      <c r="C26" s="71">
        <v>5</v>
      </c>
      <c r="D26" s="72" t="s">
        <v>50</v>
      </c>
      <c r="E26" s="73" t="s">
        <v>25</v>
      </c>
      <c r="F26" s="92">
        <f>F27+F28+F29+F30</f>
        <v>2028083370.4100001</v>
      </c>
      <c r="G26" s="92">
        <f t="shared" ref="G26:H26" si="6">G27+G28+G29+G30</f>
        <v>965391713.20999992</v>
      </c>
      <c r="H26" s="92">
        <f t="shared" si="6"/>
        <v>651355949.92999995</v>
      </c>
      <c r="I26" s="117">
        <f t="shared" si="1"/>
        <v>-314035763.27999997</v>
      </c>
      <c r="J26" s="74">
        <f t="shared" si="2"/>
        <v>-32.52936181063825</v>
      </c>
      <c r="K26" s="74">
        <f t="shared" si="3"/>
        <v>-1376727420.48</v>
      </c>
      <c r="L26" s="74">
        <f t="shared" si="4"/>
        <v>-67.883176824317587</v>
      </c>
      <c r="M26" s="92">
        <f>M27+M28+M29+M30</f>
        <v>236579630.05000001</v>
      </c>
      <c r="N26" s="92">
        <f>N27+N28+N29+N30</f>
        <v>1202299356.9200001</v>
      </c>
    </row>
    <row r="27" spans="1:14" ht="15.75" customHeight="1" x14ac:dyDescent="0.25">
      <c r="A27" s="6"/>
      <c r="B27" s="5">
        <v>503</v>
      </c>
      <c r="C27" s="75">
        <v>5</v>
      </c>
      <c r="D27" s="76">
        <v>1</v>
      </c>
      <c r="E27" s="77" t="s">
        <v>24</v>
      </c>
      <c r="F27" s="93">
        <v>227401503.97</v>
      </c>
      <c r="G27" s="78">
        <v>389139368.19999999</v>
      </c>
      <c r="H27" s="78">
        <v>55856535.75</v>
      </c>
      <c r="I27" s="118">
        <f t="shared" si="1"/>
        <v>-333282832.44999999</v>
      </c>
      <c r="J27" s="79">
        <f t="shared" si="2"/>
        <v>-85.64613598249656</v>
      </c>
      <c r="K27" s="79">
        <f t="shared" si="3"/>
        <v>-171544968.22</v>
      </c>
      <c r="L27" s="79">
        <f t="shared" si="4"/>
        <v>-75.437042071028301</v>
      </c>
      <c r="M27" s="93">
        <v>12486700</v>
      </c>
      <c r="N27" s="93">
        <v>12288700</v>
      </c>
    </row>
    <row r="28" spans="1:14" ht="31.5" customHeight="1" x14ac:dyDescent="0.25">
      <c r="A28" s="6"/>
      <c r="B28" s="5">
        <v>505</v>
      </c>
      <c r="C28" s="75">
        <v>5</v>
      </c>
      <c r="D28" s="76">
        <v>2</v>
      </c>
      <c r="E28" s="77" t="s">
        <v>23</v>
      </c>
      <c r="F28" s="93">
        <v>1182576835.5899999</v>
      </c>
      <c r="G28" s="78">
        <v>138527689.91999999</v>
      </c>
      <c r="H28" s="78">
        <v>366208380</v>
      </c>
      <c r="I28" s="118">
        <f t="shared" si="1"/>
        <v>227680690.08000001</v>
      </c>
      <c r="J28" s="79">
        <f t="shared" si="2"/>
        <v>164.35753040528289</v>
      </c>
      <c r="K28" s="79">
        <f t="shared" si="3"/>
        <v>-816368455.58999991</v>
      </c>
      <c r="L28" s="79">
        <f t="shared" si="4"/>
        <v>-69.033015954748109</v>
      </c>
      <c r="M28" s="93">
        <v>88112328</v>
      </c>
      <c r="N28" s="93">
        <v>1054532401</v>
      </c>
    </row>
    <row r="29" spans="1:14" ht="31.5" customHeight="1" x14ac:dyDescent="0.25">
      <c r="A29" s="6">
        <v>700</v>
      </c>
      <c r="B29" s="5"/>
      <c r="C29" s="75">
        <v>5</v>
      </c>
      <c r="D29" s="76">
        <v>3</v>
      </c>
      <c r="E29" s="77" t="s">
        <v>22</v>
      </c>
      <c r="F29" s="93">
        <v>531496179.61000001</v>
      </c>
      <c r="G29" s="78">
        <v>341927012.44</v>
      </c>
      <c r="H29" s="78">
        <v>131428926.38</v>
      </c>
      <c r="I29" s="118">
        <f t="shared" si="1"/>
        <v>-210498086.06</v>
      </c>
      <c r="J29" s="79">
        <f t="shared" si="2"/>
        <v>-61.562286219471289</v>
      </c>
      <c r="K29" s="79">
        <f t="shared" si="3"/>
        <v>-400067253.23000002</v>
      </c>
      <c r="L29" s="79">
        <f t="shared" si="4"/>
        <v>-75.271896314205009</v>
      </c>
      <c r="M29" s="93">
        <v>82851070.439999998</v>
      </c>
      <c r="N29" s="93">
        <v>80450137.019999996</v>
      </c>
    </row>
    <row r="30" spans="1:14" ht="15.75" customHeight="1" x14ac:dyDescent="0.25">
      <c r="A30" s="127"/>
      <c r="B30" s="128">
        <v>701</v>
      </c>
      <c r="C30" s="75">
        <v>5</v>
      </c>
      <c r="D30" s="76">
        <v>5</v>
      </c>
      <c r="E30" s="77" t="s">
        <v>21</v>
      </c>
      <c r="F30" s="93">
        <v>86608851.239999995</v>
      </c>
      <c r="G30" s="78">
        <v>95797642.650000006</v>
      </c>
      <c r="H30" s="78">
        <v>97862107.799999997</v>
      </c>
      <c r="I30" s="79">
        <f t="shared" si="1"/>
        <v>2064465.1499999911</v>
      </c>
      <c r="J30" s="79">
        <f t="shared" si="2"/>
        <v>2.1550270892808783</v>
      </c>
      <c r="K30" s="79">
        <f t="shared" si="3"/>
        <v>11253256.560000002</v>
      </c>
      <c r="L30" s="79">
        <f t="shared" si="4"/>
        <v>12.993194574093053</v>
      </c>
      <c r="M30" s="93">
        <v>53129531.609999999</v>
      </c>
      <c r="N30" s="93">
        <v>55028118.899999999</v>
      </c>
    </row>
    <row r="31" spans="1:14" ht="15.75" customHeight="1" x14ac:dyDescent="0.25">
      <c r="A31" s="6"/>
      <c r="B31" s="5">
        <v>702</v>
      </c>
      <c r="C31" s="49">
        <v>7</v>
      </c>
      <c r="D31" s="12" t="s">
        <v>50</v>
      </c>
      <c r="E31" s="13" t="s">
        <v>20</v>
      </c>
      <c r="F31" s="94">
        <f>F32+F33+F34+F36+F37+F35</f>
        <v>4630757453.9700003</v>
      </c>
      <c r="G31" s="94">
        <f>G32+G33+G34+G36+G37+G35</f>
        <v>5567761084.0200005</v>
      </c>
      <c r="H31" s="94">
        <f>H32+H33+H34+H36+H37+H35</f>
        <v>5080732129.0500011</v>
      </c>
      <c r="I31" s="14">
        <f t="shared" si="1"/>
        <v>-487028954.96999931</v>
      </c>
      <c r="J31" s="14">
        <f t="shared" si="2"/>
        <v>-8.7473034065311879</v>
      </c>
      <c r="K31" s="14">
        <f t="shared" si="3"/>
        <v>449974675.08000088</v>
      </c>
      <c r="L31" s="14">
        <f t="shared" si="4"/>
        <v>9.7170858018969</v>
      </c>
      <c r="M31" s="94">
        <f>M32+M33+M34+M35+M36+M37</f>
        <v>5534815612.3100004</v>
      </c>
      <c r="N31" s="94">
        <f>N32+N33+N34+N35+N36+N37</f>
        <v>4897929922.8500004</v>
      </c>
    </row>
    <row r="32" spans="1:14" ht="15.75" customHeight="1" x14ac:dyDescent="0.25">
      <c r="A32" s="6"/>
      <c r="B32" s="5">
        <v>703</v>
      </c>
      <c r="C32" s="55">
        <v>7</v>
      </c>
      <c r="D32" s="56">
        <v>1</v>
      </c>
      <c r="E32" s="57" t="s">
        <v>19</v>
      </c>
      <c r="F32" s="95">
        <v>1662908699.1300001</v>
      </c>
      <c r="G32" s="58">
        <v>1888909461.5899999</v>
      </c>
      <c r="H32" s="58">
        <v>1943514080.53</v>
      </c>
      <c r="I32" s="59">
        <f t="shared" si="1"/>
        <v>54604618.940000057</v>
      </c>
      <c r="J32" s="59">
        <f t="shared" si="2"/>
        <v>2.8908012824519602</v>
      </c>
      <c r="K32" s="59">
        <f t="shared" si="3"/>
        <v>280605381.39999986</v>
      </c>
      <c r="L32" s="59">
        <f t="shared" si="4"/>
        <v>16.874370886796555</v>
      </c>
      <c r="M32" s="95">
        <v>1897451888.8699999</v>
      </c>
      <c r="N32" s="95">
        <v>1792527581.25</v>
      </c>
    </row>
    <row r="33" spans="1:14" ht="15.75" customHeight="1" x14ac:dyDescent="0.25">
      <c r="A33" s="6"/>
      <c r="B33" s="5">
        <v>707</v>
      </c>
      <c r="C33" s="55">
        <v>7</v>
      </c>
      <c r="D33" s="56">
        <v>2</v>
      </c>
      <c r="E33" s="57" t="s">
        <v>18</v>
      </c>
      <c r="F33" s="95">
        <v>2334011965.1500001</v>
      </c>
      <c r="G33" s="58">
        <v>2948529022.02</v>
      </c>
      <c r="H33" s="58">
        <v>2345695260.8200002</v>
      </c>
      <c r="I33" s="59">
        <f t="shared" si="1"/>
        <v>-602833761.19999981</v>
      </c>
      <c r="J33" s="59">
        <f t="shared" si="2"/>
        <v>-20.445237496323031</v>
      </c>
      <c r="K33" s="59">
        <f t="shared" si="3"/>
        <v>11683295.670000076</v>
      </c>
      <c r="L33" s="59">
        <f t="shared" si="4"/>
        <v>0.50056708553545093</v>
      </c>
      <c r="M33" s="95">
        <v>2799899555.1500001</v>
      </c>
      <c r="N33" s="95">
        <v>2236204622.8099999</v>
      </c>
    </row>
    <row r="34" spans="1:14" ht="15.75" customHeight="1" x14ac:dyDescent="0.25">
      <c r="A34" s="6"/>
      <c r="B34" s="5">
        <v>709</v>
      </c>
      <c r="C34" s="55">
        <v>7</v>
      </c>
      <c r="D34" s="56">
        <v>3</v>
      </c>
      <c r="E34" s="57" t="s">
        <v>17</v>
      </c>
      <c r="F34" s="95">
        <v>499351748.11000001</v>
      </c>
      <c r="G34" s="58">
        <v>583626400.25999999</v>
      </c>
      <c r="H34" s="58">
        <v>630224364.01999998</v>
      </c>
      <c r="I34" s="59">
        <f t="shared" si="1"/>
        <v>46597963.75999999</v>
      </c>
      <c r="J34" s="59">
        <f t="shared" si="2"/>
        <v>7.9842110876480348</v>
      </c>
      <c r="K34" s="59">
        <f t="shared" si="3"/>
        <v>130872615.90999997</v>
      </c>
      <c r="L34" s="59">
        <f t="shared" si="4"/>
        <v>26.208502604695113</v>
      </c>
      <c r="M34" s="95">
        <v>671457867.51999998</v>
      </c>
      <c r="N34" s="95">
        <v>697932854.45000005</v>
      </c>
    </row>
    <row r="35" spans="1:14" ht="30" customHeight="1" x14ac:dyDescent="0.25">
      <c r="A35" s="6"/>
      <c r="B35" s="5"/>
      <c r="C35" s="55">
        <v>7</v>
      </c>
      <c r="D35" s="56">
        <v>5</v>
      </c>
      <c r="E35" s="57" t="s">
        <v>52</v>
      </c>
      <c r="F35" s="95">
        <v>356268</v>
      </c>
      <c r="G35" s="58">
        <v>506965.56</v>
      </c>
      <c r="H35" s="58">
        <v>509109.56</v>
      </c>
      <c r="I35" s="59">
        <f t="shared" si="1"/>
        <v>2144</v>
      </c>
      <c r="J35" s="59">
        <f t="shared" si="2"/>
        <v>0.42290841216117769</v>
      </c>
      <c r="K35" s="59">
        <f t="shared" si="3"/>
        <v>152841.56</v>
      </c>
      <c r="L35" s="59" t="s">
        <v>49</v>
      </c>
      <c r="M35" s="95">
        <v>0</v>
      </c>
      <c r="N35" s="95">
        <v>0</v>
      </c>
    </row>
    <row r="36" spans="1:14" ht="15.75" customHeight="1" x14ac:dyDescent="0.25">
      <c r="A36" s="6">
        <v>800</v>
      </c>
      <c r="B36" s="5"/>
      <c r="C36" s="55">
        <v>7</v>
      </c>
      <c r="D36" s="56">
        <v>7</v>
      </c>
      <c r="E36" s="57" t="s">
        <v>16</v>
      </c>
      <c r="F36" s="95">
        <v>452444.5</v>
      </c>
      <c r="G36" s="58">
        <v>1393527</v>
      </c>
      <c r="H36" s="58">
        <v>1176737</v>
      </c>
      <c r="I36" s="59">
        <f t="shared" si="1"/>
        <v>-216790</v>
      </c>
      <c r="J36" s="59">
        <f t="shared" si="2"/>
        <v>-15.556928570454673</v>
      </c>
      <c r="K36" s="59">
        <f t="shared" si="3"/>
        <v>724292.5</v>
      </c>
      <c r="L36" s="59">
        <f t="shared" si="4"/>
        <v>160.08427552992686</v>
      </c>
      <c r="M36" s="95">
        <v>1223806.48</v>
      </c>
      <c r="N36" s="95">
        <v>1272758.74</v>
      </c>
    </row>
    <row r="37" spans="1:14" ht="15.75" customHeight="1" x14ac:dyDescent="0.25">
      <c r="A37" s="127"/>
      <c r="B37" s="128">
        <v>801</v>
      </c>
      <c r="C37" s="55">
        <v>7</v>
      </c>
      <c r="D37" s="56">
        <v>9</v>
      </c>
      <c r="E37" s="57" t="s">
        <v>15</v>
      </c>
      <c r="F37" s="95">
        <v>133676329.08</v>
      </c>
      <c r="G37" s="58">
        <v>144795707.59</v>
      </c>
      <c r="H37" s="58">
        <v>159612577.12</v>
      </c>
      <c r="I37" s="59">
        <f t="shared" si="1"/>
        <v>14816869.530000001</v>
      </c>
      <c r="J37" s="59">
        <f t="shared" si="2"/>
        <v>10.232948045638949</v>
      </c>
      <c r="K37" s="59">
        <f t="shared" si="3"/>
        <v>25936248.040000007</v>
      </c>
      <c r="L37" s="59">
        <f t="shared" si="4"/>
        <v>19.402274298300171</v>
      </c>
      <c r="M37" s="95">
        <v>164782494.28999999</v>
      </c>
      <c r="N37" s="95">
        <v>169992105.59999999</v>
      </c>
    </row>
    <row r="38" spans="1:14" ht="31.5" customHeight="1" x14ac:dyDescent="0.25">
      <c r="A38" s="6"/>
      <c r="B38" s="5">
        <v>804</v>
      </c>
      <c r="C38" s="50">
        <v>8</v>
      </c>
      <c r="D38" s="51" t="s">
        <v>50</v>
      </c>
      <c r="E38" s="52" t="s">
        <v>14</v>
      </c>
      <c r="F38" s="96">
        <f>F39+F40</f>
        <v>260353441.88999999</v>
      </c>
      <c r="G38" s="96">
        <f t="shared" ref="G38:H38" si="7">G39+G40</f>
        <v>300536915.10000002</v>
      </c>
      <c r="H38" s="96">
        <f t="shared" si="7"/>
        <v>362798513.00999999</v>
      </c>
      <c r="I38" s="53">
        <f t="shared" si="1"/>
        <v>62261597.909999967</v>
      </c>
      <c r="J38" s="53">
        <f t="shared" si="2"/>
        <v>20.716788780933342</v>
      </c>
      <c r="K38" s="53">
        <f t="shared" si="3"/>
        <v>102445071.12</v>
      </c>
      <c r="L38" s="53">
        <f t="shared" si="4"/>
        <v>39.348460452957369</v>
      </c>
      <c r="M38" s="96">
        <f>M39+M40</f>
        <v>298470449.35000002</v>
      </c>
      <c r="N38" s="96">
        <f>N39+N40</f>
        <v>310248916.55000001</v>
      </c>
    </row>
    <row r="39" spans="1:14" ht="31.5" customHeight="1" x14ac:dyDescent="0.25">
      <c r="A39" s="6">
        <v>1000</v>
      </c>
      <c r="B39" s="5"/>
      <c r="C39" s="60">
        <v>8</v>
      </c>
      <c r="D39" s="61">
        <v>1</v>
      </c>
      <c r="E39" s="62" t="s">
        <v>13</v>
      </c>
      <c r="F39" s="97">
        <v>202264476.75999999</v>
      </c>
      <c r="G39" s="63">
        <v>231766322.46000001</v>
      </c>
      <c r="H39" s="63">
        <v>280688257.54000002</v>
      </c>
      <c r="I39" s="64">
        <f t="shared" si="1"/>
        <v>48921935.080000013</v>
      </c>
      <c r="J39" s="64">
        <f t="shared" si="2"/>
        <v>21.108301914072669</v>
      </c>
      <c r="K39" s="64">
        <f t="shared" si="3"/>
        <v>78423780.780000031</v>
      </c>
      <c r="L39" s="64">
        <f t="shared" si="4"/>
        <v>38.772888861277863</v>
      </c>
      <c r="M39" s="97">
        <v>215552139.44999999</v>
      </c>
      <c r="N39" s="97">
        <v>224013874.25</v>
      </c>
    </row>
    <row r="40" spans="1:14" ht="15.75" customHeight="1" x14ac:dyDescent="0.25">
      <c r="A40" s="127"/>
      <c r="B40" s="128">
        <v>1001</v>
      </c>
      <c r="C40" s="60">
        <v>8</v>
      </c>
      <c r="D40" s="61">
        <v>4</v>
      </c>
      <c r="E40" s="62" t="s">
        <v>12</v>
      </c>
      <c r="F40" s="97">
        <v>58088965.130000003</v>
      </c>
      <c r="G40" s="63">
        <v>68770592.640000001</v>
      </c>
      <c r="H40" s="63">
        <v>82110255.469999999</v>
      </c>
      <c r="I40" s="64">
        <f t="shared" si="1"/>
        <v>13339662.829999998</v>
      </c>
      <c r="J40" s="64">
        <f t="shared" si="2"/>
        <v>19.397335863935922</v>
      </c>
      <c r="K40" s="64">
        <f t="shared" si="3"/>
        <v>24021290.339999996</v>
      </c>
      <c r="L40" s="64">
        <f t="shared" si="4"/>
        <v>41.352587855957893</v>
      </c>
      <c r="M40" s="97">
        <v>82918309.900000006</v>
      </c>
      <c r="N40" s="97">
        <v>86235042.299999997</v>
      </c>
    </row>
    <row r="41" spans="1:14" ht="15.75" customHeight="1" x14ac:dyDescent="0.25">
      <c r="A41" s="6"/>
      <c r="B41" s="5">
        <v>1003</v>
      </c>
      <c r="C41" s="27">
        <v>10</v>
      </c>
      <c r="D41" s="28" t="s">
        <v>50</v>
      </c>
      <c r="E41" s="29" t="s">
        <v>11</v>
      </c>
      <c r="F41" s="98">
        <f>F42+F43+F44+F45</f>
        <v>282697677.48000002</v>
      </c>
      <c r="G41" s="98">
        <f t="shared" ref="G41:H41" si="8">G42+G43+G44+G45</f>
        <v>271217285.42000002</v>
      </c>
      <c r="H41" s="98">
        <f t="shared" si="8"/>
        <v>214665539.85999998</v>
      </c>
      <c r="I41" s="30">
        <f t="shared" si="1"/>
        <v>-56551745.560000032</v>
      </c>
      <c r="J41" s="30">
        <f t="shared" si="2"/>
        <v>-20.85108457317736</v>
      </c>
      <c r="K41" s="30">
        <f t="shared" si="3"/>
        <v>-68032137.620000035</v>
      </c>
      <c r="L41" s="30">
        <f t="shared" si="4"/>
        <v>-24.065333053474802</v>
      </c>
      <c r="M41" s="98">
        <f>M42+M43+M44+M45</f>
        <v>250037609.77000001</v>
      </c>
      <c r="N41" s="98">
        <f>N42+N43+N44+N45</f>
        <v>251061014.16</v>
      </c>
    </row>
    <row r="42" spans="1:14" ht="15.75" customHeight="1" x14ac:dyDescent="0.25">
      <c r="A42" s="6"/>
      <c r="B42" s="5">
        <v>1004</v>
      </c>
      <c r="C42" s="80">
        <v>10</v>
      </c>
      <c r="D42" s="81">
        <v>1</v>
      </c>
      <c r="E42" s="82" t="s">
        <v>10</v>
      </c>
      <c r="F42" s="99">
        <v>7138120.5300000003</v>
      </c>
      <c r="G42" s="83">
        <v>8390033.0999999996</v>
      </c>
      <c r="H42" s="83">
        <v>8684020.3499999996</v>
      </c>
      <c r="I42" s="84">
        <f t="shared" si="1"/>
        <v>293987.25</v>
      </c>
      <c r="J42" s="84">
        <f t="shared" si="2"/>
        <v>3.5040058423607405</v>
      </c>
      <c r="K42" s="84">
        <f t="shared" si="3"/>
        <v>1545899.8199999994</v>
      </c>
      <c r="L42" s="84">
        <f t="shared" si="4"/>
        <v>21.656958768108666</v>
      </c>
      <c r="M42" s="99">
        <v>9031381.1600000001</v>
      </c>
      <c r="N42" s="99">
        <v>9392636.4100000001</v>
      </c>
    </row>
    <row r="43" spans="1:14" ht="15.75" customHeight="1" x14ac:dyDescent="0.25">
      <c r="A43" s="6"/>
      <c r="B43" s="5">
        <v>1006</v>
      </c>
      <c r="C43" s="80">
        <v>10</v>
      </c>
      <c r="D43" s="81">
        <v>3</v>
      </c>
      <c r="E43" s="82" t="s">
        <v>9</v>
      </c>
      <c r="F43" s="99">
        <v>2057559.73</v>
      </c>
      <c r="G43" s="83">
        <v>3594703.26</v>
      </c>
      <c r="H43" s="83">
        <v>5650837.9100000001</v>
      </c>
      <c r="I43" s="84">
        <f t="shared" si="1"/>
        <v>2056134.6500000004</v>
      </c>
      <c r="J43" s="84">
        <f t="shared" si="2"/>
        <v>57.199009244507153</v>
      </c>
      <c r="K43" s="84">
        <f t="shared" si="3"/>
        <v>3593278.18</v>
      </c>
      <c r="L43" s="84">
        <f t="shared" si="4"/>
        <v>174.63785510615526</v>
      </c>
      <c r="M43" s="99">
        <v>5876871.4299999997</v>
      </c>
      <c r="N43" s="99">
        <v>6111946.2800000003</v>
      </c>
    </row>
    <row r="44" spans="1:14" ht="15.75" customHeight="1" x14ac:dyDescent="0.25">
      <c r="A44" s="6">
        <v>1100</v>
      </c>
      <c r="B44" s="5"/>
      <c r="C44" s="80">
        <v>10</v>
      </c>
      <c r="D44" s="81">
        <v>4</v>
      </c>
      <c r="E44" s="82" t="s">
        <v>8</v>
      </c>
      <c r="F44" s="99">
        <v>256430041.65000001</v>
      </c>
      <c r="G44" s="83">
        <v>250404405</v>
      </c>
      <c r="H44" s="83">
        <v>189940600</v>
      </c>
      <c r="I44" s="84">
        <f t="shared" si="1"/>
        <v>-60463805</v>
      </c>
      <c r="J44" s="84">
        <f t="shared" si="2"/>
        <v>-24.146462199816327</v>
      </c>
      <c r="K44" s="84">
        <f t="shared" si="3"/>
        <v>-66489441.650000006</v>
      </c>
      <c r="L44" s="84">
        <f t="shared" si="4"/>
        <v>-25.928881507866038</v>
      </c>
      <c r="M44" s="99">
        <v>224452500</v>
      </c>
      <c r="N44" s="99">
        <v>224452500</v>
      </c>
    </row>
    <row r="45" spans="1:14" ht="16.5" customHeight="1" x14ac:dyDescent="0.25">
      <c r="A45" s="127"/>
      <c r="B45" s="128"/>
      <c r="C45" s="80">
        <v>10</v>
      </c>
      <c r="D45" s="81">
        <v>6</v>
      </c>
      <c r="E45" s="82" t="s">
        <v>7</v>
      </c>
      <c r="F45" s="99">
        <v>17071955.57</v>
      </c>
      <c r="G45" s="83">
        <v>8828144.0600000005</v>
      </c>
      <c r="H45" s="83">
        <v>10390081.6</v>
      </c>
      <c r="I45" s="84">
        <f t="shared" si="1"/>
        <v>1561937.5399999991</v>
      </c>
      <c r="J45" s="84">
        <f t="shared" si="2"/>
        <v>17.692705617221179</v>
      </c>
      <c r="K45" s="84">
        <f t="shared" si="3"/>
        <v>-6681873.9700000007</v>
      </c>
      <c r="L45" s="84">
        <f t="shared" si="4"/>
        <v>-39.139476099280877</v>
      </c>
      <c r="M45" s="99">
        <v>10676857.18</v>
      </c>
      <c r="N45" s="99">
        <v>11103931.470000001</v>
      </c>
    </row>
    <row r="46" spans="1:14" ht="15.75" customHeight="1" x14ac:dyDescent="0.25">
      <c r="A46" s="6"/>
      <c r="B46" s="5">
        <v>1102</v>
      </c>
      <c r="C46" s="32">
        <v>11</v>
      </c>
      <c r="D46" s="23" t="s">
        <v>50</v>
      </c>
      <c r="E46" s="24" t="s">
        <v>6</v>
      </c>
      <c r="F46" s="100">
        <f>F47+F48+F49</f>
        <v>403079290.59000003</v>
      </c>
      <c r="G46" s="100">
        <f>G47+G48+G49</f>
        <v>458196773.73000002</v>
      </c>
      <c r="H46" s="100">
        <f>H47+H48+H49</f>
        <v>442439267.51999998</v>
      </c>
      <c r="I46" s="26">
        <f t="shared" si="1"/>
        <v>-15757506.210000038</v>
      </c>
      <c r="J46" s="26">
        <f t="shared" si="2"/>
        <v>-3.4390260066050615</v>
      </c>
      <c r="K46" s="26">
        <f t="shared" si="3"/>
        <v>39359976.929999948</v>
      </c>
      <c r="L46" s="26" t="s">
        <v>49</v>
      </c>
      <c r="M46" s="100">
        <f>M47+M48+M49</f>
        <v>474802287.82000005</v>
      </c>
      <c r="N46" s="100">
        <f>N47+N48+N49</f>
        <v>495425892.77999997</v>
      </c>
    </row>
    <row r="47" spans="1:14" ht="31.5" customHeight="1" x14ac:dyDescent="0.25">
      <c r="A47" s="6"/>
      <c r="B47" s="5">
        <v>1105</v>
      </c>
      <c r="C47" s="36">
        <v>11</v>
      </c>
      <c r="D47" s="37">
        <v>2</v>
      </c>
      <c r="E47" s="38" t="s">
        <v>5</v>
      </c>
      <c r="F47" s="101">
        <v>154846627.87</v>
      </c>
      <c r="G47" s="40">
        <v>130475127.06999999</v>
      </c>
      <c r="H47" s="40">
        <v>92128742.689999998</v>
      </c>
      <c r="I47" s="42">
        <f t="shared" si="1"/>
        <v>-38346384.379999995</v>
      </c>
      <c r="J47" s="42">
        <f t="shared" si="2"/>
        <v>-29.38980420339206</v>
      </c>
      <c r="K47" s="42">
        <f t="shared" si="3"/>
        <v>-62717885.180000007</v>
      </c>
      <c r="L47" s="42">
        <f t="shared" si="4"/>
        <v>-40.503229578014576</v>
      </c>
      <c r="M47" s="101">
        <v>90693631.540000007</v>
      </c>
      <c r="N47" s="101">
        <v>96103751.030000001</v>
      </c>
    </row>
    <row r="48" spans="1:14" ht="31.5" customHeight="1" x14ac:dyDescent="0.25">
      <c r="A48" s="6">
        <v>1200</v>
      </c>
      <c r="B48" s="5"/>
      <c r="C48" s="36">
        <v>11</v>
      </c>
      <c r="D48" s="37">
        <v>3</v>
      </c>
      <c r="E48" s="38" t="s">
        <v>4</v>
      </c>
      <c r="F48" s="101">
        <v>230723304.84999999</v>
      </c>
      <c r="G48" s="40">
        <v>306360129.13</v>
      </c>
      <c r="H48" s="40">
        <v>326254727.94999999</v>
      </c>
      <c r="I48" s="42">
        <f t="shared" si="1"/>
        <v>19894598.819999993</v>
      </c>
      <c r="J48" s="42">
        <f t="shared" si="2"/>
        <v>6.4938603063318396</v>
      </c>
      <c r="K48" s="42">
        <f t="shared" si="3"/>
        <v>95531423.099999994</v>
      </c>
      <c r="L48" s="42">
        <f t="shared" si="4"/>
        <v>41.405190152814328</v>
      </c>
      <c r="M48" s="101">
        <v>359191980.68000001</v>
      </c>
      <c r="N48" s="101">
        <v>373391180.47000003</v>
      </c>
    </row>
    <row r="49" spans="1:14" ht="15.75" customHeight="1" x14ac:dyDescent="0.25">
      <c r="A49" s="127"/>
      <c r="B49" s="128">
        <v>1202</v>
      </c>
      <c r="C49" s="36">
        <v>11</v>
      </c>
      <c r="D49" s="37">
        <v>5</v>
      </c>
      <c r="E49" s="38" t="s">
        <v>3</v>
      </c>
      <c r="F49" s="101">
        <v>17509357.870000001</v>
      </c>
      <c r="G49" s="40">
        <v>21361517.530000001</v>
      </c>
      <c r="H49" s="40">
        <v>24055796.879999999</v>
      </c>
      <c r="I49" s="42">
        <f t="shared" si="1"/>
        <v>2694279.3499999978</v>
      </c>
      <c r="J49" s="42">
        <f t="shared" si="2"/>
        <v>12.612771289381314</v>
      </c>
      <c r="K49" s="42">
        <f t="shared" si="3"/>
        <v>6546439.0099999979</v>
      </c>
      <c r="L49" s="42">
        <f t="shared" si="4"/>
        <v>37.388230103038012</v>
      </c>
      <c r="M49" s="101">
        <v>24916675.600000001</v>
      </c>
      <c r="N49" s="101">
        <v>25930961.280000001</v>
      </c>
    </row>
    <row r="50" spans="1:14" ht="15.75" customHeight="1" x14ac:dyDescent="0.25">
      <c r="A50" s="6">
        <v>1300</v>
      </c>
      <c r="B50" s="5"/>
      <c r="C50" s="35">
        <v>12</v>
      </c>
      <c r="D50" s="15" t="s">
        <v>50</v>
      </c>
      <c r="E50" s="16" t="s">
        <v>2</v>
      </c>
      <c r="F50" s="54">
        <f>F51</f>
        <v>885600</v>
      </c>
      <c r="G50" s="54">
        <f t="shared" ref="G50:H50" si="9">G51</f>
        <v>925452</v>
      </c>
      <c r="H50" s="54">
        <f t="shared" si="9"/>
        <v>925452</v>
      </c>
      <c r="I50" s="17">
        <f t="shared" si="1"/>
        <v>0</v>
      </c>
      <c r="J50" s="17">
        <f t="shared" si="2"/>
        <v>0</v>
      </c>
      <c r="K50" s="17">
        <f t="shared" si="3"/>
        <v>39852</v>
      </c>
      <c r="L50" s="17">
        <f t="shared" si="4"/>
        <v>4.5</v>
      </c>
      <c r="M50" s="54">
        <f>M51</f>
        <v>0</v>
      </c>
      <c r="N50" s="54">
        <f>N51</f>
        <v>0</v>
      </c>
    </row>
    <row r="51" spans="1:14" ht="31.5" customHeight="1" x14ac:dyDescent="0.25">
      <c r="A51" s="127"/>
      <c r="B51" s="128">
        <v>1301</v>
      </c>
      <c r="C51" s="65">
        <v>12</v>
      </c>
      <c r="D51" s="66">
        <v>2</v>
      </c>
      <c r="E51" s="67" t="s">
        <v>1</v>
      </c>
      <c r="F51" s="68">
        <v>885600</v>
      </c>
      <c r="G51" s="69">
        <v>925452</v>
      </c>
      <c r="H51" s="69">
        <v>925452</v>
      </c>
      <c r="I51" s="70">
        <f t="shared" si="1"/>
        <v>0</v>
      </c>
      <c r="J51" s="70">
        <f t="shared" si="2"/>
        <v>0</v>
      </c>
      <c r="K51" s="70">
        <f t="shared" si="3"/>
        <v>39852</v>
      </c>
      <c r="L51" s="70">
        <f t="shared" si="4"/>
        <v>4.5</v>
      </c>
      <c r="M51" s="68">
        <v>0</v>
      </c>
      <c r="N51" s="68">
        <v>0</v>
      </c>
    </row>
    <row r="52" spans="1:14" ht="31.5" customHeight="1" x14ac:dyDescent="0.25">
      <c r="A52" s="86">
        <v>9900</v>
      </c>
      <c r="B52" s="87"/>
      <c r="C52" s="33">
        <v>13</v>
      </c>
      <c r="D52" s="18" t="s">
        <v>50</v>
      </c>
      <c r="E52" s="19" t="s">
        <v>53</v>
      </c>
      <c r="F52" s="85">
        <f>F53</f>
        <v>275437.90000000002</v>
      </c>
      <c r="G52" s="20">
        <f>G53</f>
        <v>450000</v>
      </c>
      <c r="H52" s="21">
        <f>H53</f>
        <v>450000</v>
      </c>
      <c r="I52" s="21">
        <f t="shared" si="1"/>
        <v>0</v>
      </c>
      <c r="J52" s="21">
        <f t="shared" si="2"/>
        <v>0</v>
      </c>
      <c r="K52" s="21">
        <f t="shared" si="3"/>
        <v>174562.09999999998</v>
      </c>
      <c r="L52" s="21">
        <f t="shared" si="4"/>
        <v>63.376209301624783</v>
      </c>
      <c r="M52" s="85">
        <f>M53</f>
        <v>0</v>
      </c>
      <c r="N52" s="85">
        <f>N53</f>
        <v>0</v>
      </c>
    </row>
    <row r="53" spans="1:14" ht="29.25" customHeight="1" x14ac:dyDescent="0.25">
      <c r="A53" s="4"/>
      <c r="B53" s="4"/>
      <c r="C53" s="43">
        <v>13</v>
      </c>
      <c r="D53" s="44">
        <v>1</v>
      </c>
      <c r="E53" s="45" t="s">
        <v>55</v>
      </c>
      <c r="F53" s="88">
        <v>275437.90000000002</v>
      </c>
      <c r="G53" s="46">
        <v>450000</v>
      </c>
      <c r="H53" s="46">
        <v>450000</v>
      </c>
      <c r="I53" s="48">
        <f t="shared" si="1"/>
        <v>0</v>
      </c>
      <c r="J53" s="48">
        <f t="shared" si="2"/>
        <v>0</v>
      </c>
      <c r="K53" s="48">
        <f t="shared" si="3"/>
        <v>174562.09999999998</v>
      </c>
      <c r="L53" s="48">
        <f t="shared" si="4"/>
        <v>63.376209301624783</v>
      </c>
      <c r="M53" s="47"/>
      <c r="N53" s="47"/>
    </row>
    <row r="54" spans="1:14" ht="15.75" customHeight="1" x14ac:dyDescent="0.25">
      <c r="A54" s="2"/>
      <c r="B54" s="2"/>
      <c r="C54" s="103"/>
      <c r="D54" s="103"/>
      <c r="E54" s="103" t="s">
        <v>51</v>
      </c>
      <c r="F54" s="104">
        <v>0</v>
      </c>
      <c r="G54" s="104">
        <v>0</v>
      </c>
      <c r="H54" s="107">
        <v>0</v>
      </c>
      <c r="I54" s="105">
        <f t="shared" si="1"/>
        <v>0</v>
      </c>
      <c r="J54" s="105" t="s">
        <v>49</v>
      </c>
      <c r="K54" s="105">
        <f t="shared" si="3"/>
        <v>0</v>
      </c>
      <c r="L54" s="105" t="s">
        <v>49</v>
      </c>
      <c r="M54" s="104">
        <v>86189245.569999993</v>
      </c>
      <c r="N54" s="104">
        <v>175664531.33000001</v>
      </c>
    </row>
    <row r="55" spans="1:14" ht="12.75" customHeight="1" x14ac:dyDescent="0.25">
      <c r="A55" s="2"/>
      <c r="B55" s="2"/>
      <c r="C55" s="89"/>
      <c r="D55" s="89"/>
      <c r="E55" s="90" t="s">
        <v>0</v>
      </c>
      <c r="F55" s="102">
        <f>F52+F50+F46+F41+F38+F31+F26+F20+F16+F7</f>
        <v>9917425979.1999989</v>
      </c>
      <c r="G55" s="119">
        <f>G7+G16+G20+G26+G31+G38+G41+G46+G50+G52</f>
        <v>9856436037.4900017</v>
      </c>
      <c r="H55" s="91">
        <f>H7+H16+H20+H26+H31+H38+H41+H46+H50+H52</f>
        <v>8349885875.2800007</v>
      </c>
      <c r="I55" s="121">
        <f t="shared" si="1"/>
        <v>-1506550162.210001</v>
      </c>
      <c r="J55" s="31">
        <f t="shared" si="2"/>
        <v>-15.284938252322405</v>
      </c>
      <c r="K55" s="31">
        <f t="shared" si="3"/>
        <v>-1567540103.9199982</v>
      </c>
      <c r="L55" s="31">
        <f t="shared" si="4"/>
        <v>-15.805916849872432</v>
      </c>
      <c r="M55" s="102">
        <f>M7+M16+M20+M26+M31+M38+M41+M46+M50+M52+M54</f>
        <v>7989623837.0500011</v>
      </c>
      <c r="N55" s="102">
        <f>N7+N16+N20+N26+N31+N38+N41+N46+N50+N52+N54</f>
        <v>8462617543.8400002</v>
      </c>
    </row>
    <row r="56" spans="1:14" ht="12.75" customHeight="1" x14ac:dyDescent="0.2">
      <c r="A56" s="2"/>
      <c r="B56" s="2"/>
      <c r="C56" s="2"/>
      <c r="D56" s="2"/>
      <c r="E56" s="2"/>
      <c r="F56" s="8"/>
      <c r="G56" s="8"/>
      <c r="H56" s="2"/>
      <c r="I56" s="2"/>
      <c r="J56" s="2"/>
      <c r="K56" s="2"/>
      <c r="L56" s="2"/>
      <c r="M56" s="2"/>
    </row>
    <row r="57" spans="1:14" x14ac:dyDescent="0.2">
      <c r="C57" s="2"/>
      <c r="D57" s="2"/>
      <c r="E57" s="3"/>
      <c r="F57" s="9"/>
      <c r="G57" s="120"/>
      <c r="H57" s="2"/>
      <c r="I57" s="2"/>
      <c r="J57" s="2"/>
      <c r="K57" s="2"/>
      <c r="L57" s="2"/>
    </row>
  </sheetData>
  <mergeCells count="22">
    <mergeCell ref="L3:N3"/>
    <mergeCell ref="M4:M5"/>
    <mergeCell ref="N4:N5"/>
    <mergeCell ref="C1:N1"/>
    <mergeCell ref="A51:B51"/>
    <mergeCell ref="A49:B49"/>
    <mergeCell ref="A19:B19"/>
    <mergeCell ref="A25:B25"/>
    <mergeCell ref="A7:B7"/>
    <mergeCell ref="A16:B16"/>
    <mergeCell ref="A30:B30"/>
    <mergeCell ref="A37:B37"/>
    <mergeCell ref="A40:B40"/>
    <mergeCell ref="A45:B45"/>
    <mergeCell ref="I4:J4"/>
    <mergeCell ref="K4:L4"/>
    <mergeCell ref="H4:H5"/>
    <mergeCell ref="C4:C5"/>
    <mergeCell ref="D4:D5"/>
    <mergeCell ref="E4:E5"/>
    <mergeCell ref="F4:F5"/>
    <mergeCell ref="G4:G5"/>
  </mergeCells>
  <pageMargins left="0.15748031496062992" right="0.15748031496062992" top="0" bottom="0" header="0.51181102362204722" footer="0.51181102362204722"/>
  <pageSetup paperSize="9" scale="5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№7_8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е.загороднова</dc:creator>
  <cp:lastModifiedBy>Ксения Гречук</cp:lastModifiedBy>
  <cp:lastPrinted>2024-12-11T07:29:04Z</cp:lastPrinted>
  <dcterms:created xsi:type="dcterms:W3CDTF">2018-12-14T07:04:21Z</dcterms:created>
  <dcterms:modified xsi:type="dcterms:W3CDTF">2025-11-17T09:52:05Z</dcterms:modified>
</cp:coreProperties>
</file>